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hristian\Documents\gemeinsamsteuern\Tools\2026\"/>
    </mc:Choice>
  </mc:AlternateContent>
  <xr:revisionPtr revIDLastSave="0" documentId="13_ncr:1_{FA892B3D-B62F-4B53-84C6-9B54FD1193C3}" xr6:coauthVersionLast="47" xr6:coauthVersionMax="47" xr10:uidLastSave="{00000000-0000-0000-0000-000000000000}"/>
  <bookViews>
    <workbookView xWindow="-108" yWindow="-108" windowWidth="23256" windowHeight="12456" xr2:uid="{29C2C123-A3EA-417C-8682-3BB41A9859DB}"/>
  </bookViews>
  <sheets>
    <sheet name="Titelblatt" sheetId="4" r:id="rId1"/>
    <sheet name="Eingaben" sheetId="1" r:id="rId2"/>
    <sheet name="Ergebnis" sheetId="3" r:id="rId3"/>
    <sheet name="Nebenrechnungen" sheetId="2" r:id="rId4"/>
  </sheets>
  <definedNames>
    <definedName name="_xlnm.Print_Area" localSheetId="1">Eingaben!$A$1:$G$87</definedName>
    <definedName name="_xlnm.Print_Area" localSheetId="2">Ergebnis!$A$1:$G$49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 l="1"/>
  <c r="C91" i="1"/>
  <c r="B96" i="1"/>
  <c r="G2" i="1"/>
  <c r="G2" i="3" s="1"/>
  <c r="A1" i="3"/>
  <c r="E23" i="3"/>
  <c r="A52" i="1"/>
  <c r="A1" i="1"/>
  <c r="D78" i="1"/>
  <c r="D77" i="1"/>
  <c r="D76" i="1"/>
  <c r="D75" i="1"/>
  <c r="D74" i="1"/>
  <c r="D73" i="1"/>
  <c r="D49" i="1"/>
  <c r="B2" i="1"/>
  <c r="G24" i="1"/>
  <c r="F24" i="1"/>
  <c r="E24" i="1"/>
  <c r="D24" i="1"/>
  <c r="C24" i="1"/>
  <c r="I34" i="1"/>
  <c r="G31" i="1"/>
  <c r="F31" i="1"/>
  <c r="E31" i="1"/>
  <c r="D31" i="1"/>
  <c r="C31" i="1"/>
  <c r="D85" i="1"/>
  <c r="D84" i="1"/>
  <c r="D83" i="1"/>
  <c r="D82" i="1"/>
  <c r="D81" i="1"/>
  <c r="D80" i="1"/>
  <c r="D79" i="1"/>
  <c r="D72" i="1"/>
  <c r="D71" i="1"/>
  <c r="D70" i="1"/>
  <c r="D69" i="1"/>
  <c r="D68" i="1"/>
  <c r="D67" i="1"/>
  <c r="D66" i="1"/>
  <c r="D65" i="1"/>
  <c r="D64" i="1"/>
  <c r="D57" i="1"/>
  <c r="D58" i="1"/>
  <c r="D59" i="1"/>
  <c r="D60" i="1"/>
  <c r="D61" i="1"/>
  <c r="D62" i="1"/>
  <c r="D63" i="1"/>
  <c r="D86" i="1"/>
  <c r="C23" i="3" l="1"/>
  <c r="D87" i="1"/>
  <c r="B35" i="1" l="1"/>
  <c r="C15" i="3" s="1"/>
  <c r="G14" i="1" l="1"/>
  <c r="F14" i="1"/>
  <c r="E14" i="1"/>
  <c r="D14" i="1"/>
  <c r="C14" i="1"/>
  <c r="I11" i="1" s="1"/>
  <c r="G25" i="1"/>
  <c r="G26" i="1" s="1"/>
  <c r="F25" i="1"/>
  <c r="F26" i="1" s="1"/>
  <c r="G9" i="1"/>
  <c r="G15" i="1" s="1"/>
  <c r="F9" i="1"/>
  <c r="F15" i="1" s="1"/>
  <c r="G32" i="1"/>
  <c r="F32" i="1"/>
  <c r="E32" i="1"/>
  <c r="D32" i="1"/>
  <c r="E25" i="1"/>
  <c r="D25" i="1"/>
  <c r="C25" i="1"/>
  <c r="E9" i="1"/>
  <c r="E15" i="1" s="1"/>
  <c r="D9" i="1"/>
  <c r="D15" i="1" s="1"/>
  <c r="C9" i="1"/>
  <c r="C15" i="1" s="1"/>
  <c r="E15" i="3" l="1"/>
  <c r="D18" i="1"/>
  <c r="D19" i="1" s="1"/>
  <c r="F18" i="1"/>
  <c r="F19" i="1" s="1"/>
  <c r="G18" i="1"/>
  <c r="G19" i="1" s="1"/>
  <c r="E18" i="1"/>
  <c r="E19" i="1" s="1"/>
  <c r="C18" i="1"/>
  <c r="C19" i="1" s="1"/>
  <c r="D26" i="1"/>
  <c r="B24" i="1"/>
  <c r="E26" i="1"/>
  <c r="B31" i="1"/>
  <c r="E14" i="3" s="1"/>
  <c r="B25" i="1"/>
  <c r="E13" i="3" s="1"/>
  <c r="B9" i="1"/>
  <c r="C32" i="1"/>
  <c r="B32" i="1" s="1"/>
  <c r="C14" i="3" s="1"/>
  <c r="C26" i="1"/>
  <c r="C8" i="3" l="1"/>
  <c r="B15" i="1"/>
  <c r="C9" i="3" s="1"/>
  <c r="B26" i="1"/>
  <c r="C13" i="3" s="1"/>
  <c r="B18" i="1"/>
  <c r="B19" i="1" s="1"/>
  <c r="D13" i="3" l="1"/>
  <c r="E8" i="3"/>
  <c r="D8" i="3"/>
  <c r="D23" i="3"/>
  <c r="D15" i="3"/>
  <c r="E9" i="3"/>
  <c r="D9" i="3"/>
  <c r="D14" i="3"/>
  <c r="B37" i="1"/>
  <c r="C11" i="3"/>
  <c r="F9" i="3" l="1"/>
  <c r="D11" i="3"/>
  <c r="E11" i="3"/>
  <c r="F8" i="3"/>
  <c r="F23" i="3"/>
  <c r="F13" i="3"/>
  <c r="F15" i="3"/>
  <c r="F14" i="3"/>
  <c r="C17" i="3"/>
  <c r="C94" i="1" l="1"/>
  <c r="C95" i="1"/>
  <c r="C96" i="1"/>
  <c r="F11" i="3"/>
  <c r="E17" i="3"/>
  <c r="F17" i="3" s="1"/>
  <c r="D17" i="3"/>
  <c r="B39" i="1" l="1"/>
  <c r="C19" i="3" s="1"/>
  <c r="D19" i="3" s="1"/>
  <c r="E19" i="3" l="1"/>
  <c r="C21" i="3"/>
  <c r="E21" i="3" l="1"/>
  <c r="F19" i="3"/>
  <c r="D21" i="3"/>
  <c r="C25" i="3"/>
  <c r="D25" i="3" s="1"/>
  <c r="B41" i="1"/>
  <c r="B42" i="1" s="1"/>
  <c r="B49" i="1" s="1"/>
  <c r="B50" i="1" s="1"/>
  <c r="E25" i="3" l="1"/>
  <c r="F25" i="3" s="1"/>
  <c r="F21" i="3"/>
</calcChain>
</file>

<file path=xl/sharedStrings.xml><?xml version="1.0" encoding="utf-8"?>
<sst xmlns="http://schemas.openxmlformats.org/spreadsheetml/2006/main" count="205" uniqueCount="151">
  <si>
    <t>Preis / Stk</t>
  </si>
  <si>
    <t>Anzahl Stk</t>
  </si>
  <si>
    <t>netto / brutto / steuerfrei</t>
  </si>
  <si>
    <t>p.m. / p.a.</t>
  </si>
  <si>
    <t>Miete</t>
  </si>
  <si>
    <t>Werbung</t>
  </si>
  <si>
    <t>Versicherung</t>
  </si>
  <si>
    <t>Telefon, Internet</t>
  </si>
  <si>
    <t>Software, Lizenzen</t>
  </si>
  <si>
    <t>Beratung</t>
  </si>
  <si>
    <t>p.m.</t>
  </si>
  <si>
    <t>Deckungsbeitrag in EUR</t>
  </si>
  <si>
    <t>Deckungsbeitrag in %</t>
  </si>
  <si>
    <t>p.a.</t>
  </si>
  <si>
    <t>Netto-Einnahmen p.m.</t>
  </si>
  <si>
    <t>Abschreibungen</t>
  </si>
  <si>
    <t>Investition 1</t>
  </si>
  <si>
    <t>Investition 2</t>
  </si>
  <si>
    <t>Investition 3</t>
  </si>
  <si>
    <t>Investition 4</t>
  </si>
  <si>
    <t>Investition 5</t>
  </si>
  <si>
    <t>Anschaffungskosten</t>
  </si>
  <si>
    <t>Abschreibung p.a.</t>
  </si>
  <si>
    <t>Abschreibung p.m.</t>
  </si>
  <si>
    <t>Übrige Betriebsausgaben</t>
  </si>
  <si>
    <t>Bruttolohn / Bruttogehalt</t>
  </si>
  <si>
    <t>Instandhaltung</t>
  </si>
  <si>
    <t>KFZ Ausgaben</t>
  </si>
  <si>
    <t>Reise- und Fahrtaufwand</t>
  </si>
  <si>
    <t>Vertriebsaufwand</t>
  </si>
  <si>
    <t>Büromaterial</t>
  </si>
  <si>
    <t>Aus- und Weiterbildung</t>
  </si>
  <si>
    <t>Gebühren und Beiträge</t>
  </si>
  <si>
    <t>Spesen des Geldverkehrs</t>
  </si>
  <si>
    <t>Einnahmen</t>
  </si>
  <si>
    <t>SV-Beiträge</t>
  </si>
  <si>
    <t>UV</t>
  </si>
  <si>
    <t>KV</t>
  </si>
  <si>
    <t>PV</t>
  </si>
  <si>
    <t>BV</t>
  </si>
  <si>
    <t>EINNAHMEN (pro Monat)</t>
  </si>
  <si>
    <t>Einnahme 1</t>
  </si>
  <si>
    <t>Einnahme 2</t>
  </si>
  <si>
    <t>Einnahme 3</t>
  </si>
  <si>
    <t>Einnahme 4</t>
  </si>
  <si>
    <t>Einnahme 5</t>
  </si>
  <si>
    <t>Gesamt p.a. (14x)</t>
  </si>
  <si>
    <t>Gesamt p.m. (14x /12)</t>
  </si>
  <si>
    <t>Mitarbeiter 1</t>
  </si>
  <si>
    <t>Mitarbeiter 2</t>
  </si>
  <si>
    <t>Mitarbeiter 3</t>
  </si>
  <si>
    <t>Mitarbeiter 4</t>
  </si>
  <si>
    <t>Mitarbeiter 5</t>
  </si>
  <si>
    <t>Nutzungsdauer in Jahren</t>
  </si>
  <si>
    <t>Personal (pro Monat)</t>
  </si>
  <si>
    <t>Zinskosten</t>
  </si>
  <si>
    <t>DECKUNGSBEITRAG</t>
  </si>
  <si>
    <t>Planungsrechnung - Erfolgskalkulation</t>
  </si>
  <si>
    <t>Direkte Ausgaben p.m.</t>
  </si>
  <si>
    <t>WEITERE AUSGABEN</t>
  </si>
  <si>
    <r>
      <rPr>
        <b/>
        <sz val="11"/>
        <color theme="1"/>
        <rFont val="Aptos Narrow"/>
        <family val="2"/>
        <scheme val="minor"/>
      </rPr>
      <t>ENTWEDER</t>
    </r>
    <r>
      <rPr>
        <sz val="11"/>
        <color theme="1"/>
        <rFont val="Aptos Narrow"/>
        <family val="2"/>
        <scheme val="minor"/>
      </rPr>
      <t xml:space="preserve"> in %</t>
    </r>
  </si>
  <si>
    <r>
      <rPr>
        <b/>
        <sz val="11"/>
        <color theme="1"/>
        <rFont val="Aptos Narrow"/>
        <family val="2"/>
        <scheme val="minor"/>
      </rPr>
      <t>ODER</t>
    </r>
    <r>
      <rPr>
        <sz val="11"/>
        <color theme="1"/>
        <rFont val="Aptos Narrow"/>
        <family val="2"/>
        <scheme val="minor"/>
      </rPr>
      <t xml:space="preserve"> in EUR / Stk</t>
    </r>
  </si>
  <si>
    <t>pro Monat</t>
  </si>
  <si>
    <t>Direkte Ausgaben</t>
  </si>
  <si>
    <t>pro Jahr</t>
  </si>
  <si>
    <t>Personalkosten</t>
  </si>
  <si>
    <t>Übrige Ausgaben</t>
  </si>
  <si>
    <t>ZWISCHENERGEBNIS</t>
  </si>
  <si>
    <t>Sozialversicherungsbeiträge</t>
  </si>
  <si>
    <t>DIREKTE AUSGABEN (Material- / Wareneinsatz, Werklöhne)</t>
  </si>
  <si>
    <t>Höchst-BGL</t>
  </si>
  <si>
    <t>Höchstbeitragsgrundlage (mtl)</t>
  </si>
  <si>
    <t>Mindestbeitragsgrundlage (mtl)</t>
  </si>
  <si>
    <t>BETRIEBLICHE EINKÜNFTE</t>
  </si>
  <si>
    <t>SUMME</t>
  </si>
  <si>
    <t>DB</t>
  </si>
  <si>
    <t>DZ</t>
  </si>
  <si>
    <t>KommSt</t>
  </si>
  <si>
    <t>AV</t>
  </si>
  <si>
    <t>IESG</t>
  </si>
  <si>
    <t>SV, Lohnnebenkosten</t>
  </si>
  <si>
    <t>Selbständige:</t>
  </si>
  <si>
    <t>Dienstnehmer:innen:</t>
  </si>
  <si>
    <t>Betriebsausgabe</t>
  </si>
  <si>
    <t>Betrag</t>
  </si>
  <si>
    <t>…</t>
  </si>
  <si>
    <t>Übrige Betriebsausgaben - Aufgliederung</t>
  </si>
  <si>
    <t>Übrige Betriebsausg. p.m.</t>
  </si>
  <si>
    <t>EINKOMMENSTEUER</t>
  </si>
  <si>
    <t>https://onlinerechner.haude.at/BMF-Abgabenrechner</t>
  </si>
  <si>
    <t>Ergebnis Planungsrechnung - Erfolgskalkulation</t>
  </si>
  <si>
    <t>Ergebnis (nach Steuern)</t>
  </si>
  <si>
    <t>https://onlinerechner.haude.at/BMF-Brutto-Netto-Rechner/</t>
  </si>
  <si>
    <t>Geringfügigkeitsgrenze</t>
  </si>
  <si>
    <t>Hierfür wird auf das Online-Berechnungstool des BMF verwiesen:</t>
  </si>
  <si>
    <t xml:space="preserve">ESt lt BMF-Rechner </t>
  </si>
  <si>
    <t>USt Prozentsatz (20% 10% 0%)</t>
  </si>
  <si>
    <t xml:space="preserve">erstellt am </t>
  </si>
  <si>
    <t>XX.XX.XXXX</t>
  </si>
  <si>
    <t>Kostenfreies Planungstool für die Erfolgskalkulation</t>
  </si>
  <si>
    <t>Kontakt:</t>
  </si>
  <si>
    <t>https://gemeinsamsteuern.at</t>
  </si>
  <si>
    <t>office@gemeinsamsteuern.at</t>
  </si>
  <si>
    <t>© Christian Trethan, Steuerberater</t>
  </si>
  <si>
    <t>[NAME]</t>
  </si>
  <si>
    <t>Haftungsausschluss</t>
  </si>
  <si>
    <t>Dieses Tabellenblatt kann frei für zusätzliche Nebenrechnungen oder Notizen verwendet werden.</t>
  </si>
  <si>
    <t>Anmerkungen</t>
  </si>
  <si>
    <t>Die Bezeichnung der "Einnahmen" kann überschrieben werden (Bezeichnung der Produkt(gruppe) oder Dienstleistung)</t>
  </si>
  <si>
    <t>In dieser Spalte können Anmerkungen ergänzt werden. Für zusätzliche Kalkulationen empfiehlt sich das Tabellenblatt "Nebenrechnungen".</t>
  </si>
  <si>
    <t>Die Bezeichnung der Mitarbeiter kann überschrieben werden.</t>
  </si>
  <si>
    <t>Die Bezeichnung der Investitionen kann überschrieben werden.</t>
  </si>
  <si>
    <t>Die hier angeführten Betriebsausgaben können nach Bedarf überschrieben und ergänzt werden.</t>
  </si>
  <si>
    <r>
      <t xml:space="preserve">Die Entnahme eines Unternehmerlohns ist hier </t>
    </r>
    <r>
      <rPr>
        <b/>
        <u/>
        <sz val="11"/>
        <color theme="1"/>
        <rFont val="Aptos Narrow"/>
        <family val="2"/>
        <scheme val="minor"/>
      </rPr>
      <t>nicht</t>
    </r>
    <r>
      <rPr>
        <sz val="11"/>
        <color theme="1"/>
        <rFont val="Aptos Narrow"/>
        <family val="2"/>
        <scheme val="minor"/>
      </rPr>
      <t xml:space="preserve"> zu berücksichtigen.</t>
    </r>
  </si>
  <si>
    <t>Dienstgeberabgabe</t>
  </si>
  <si>
    <t>https://svrechner.wko.at/</t>
  </si>
  <si>
    <t>Selbständigenvorsorge</t>
  </si>
  <si>
    <t>Zwischenergebnis</t>
  </si>
  <si>
    <t>in %</t>
  </si>
  <si>
    <t>Jahr gesamt</t>
  </si>
  <si>
    <t>Einkommensteuer*</t>
  </si>
  <si>
    <t>Jahresübersicht</t>
  </si>
  <si>
    <t>@ Betriebliche Einkünfte</t>
  </si>
  <si>
    <t>Betriebliche Einkünfte*</t>
  </si>
  <si>
    <t>Ergebnis nach ESt*</t>
  </si>
  <si>
    <t>@ Einkommensteuer</t>
  </si>
  <si>
    <t>@ Ergebnis nach ESt</t>
  </si>
  <si>
    <t>*  Hinweise:</t>
  </si>
  <si>
    <t>Tipp:</t>
  </si>
  <si>
    <t>Durch steuerliche Gestaltungsmöglichkeiten (Betriebsausgabenpauschale, Gewinnfreibeträge, Investitionsfreibeträge) ergibt sich unter Umständen ein günstigeres Ergebnis.</t>
  </si>
  <si>
    <t>Auch Feedback und Anregungen nehmen wir gerne entgegen!</t>
  </si>
  <si>
    <t>damit Sie Einkommensteuern und Sozialversicherungsbeiträge sparen!</t>
  </si>
  <si>
    <t>(Anm.: auf Basis tatsächlicher Betriebsausgaben)</t>
  </si>
  <si>
    <t>Gerne stellen wir hierzu für Sie einen Günstigkeitsvergleich an,</t>
  </si>
  <si>
    <t>Obwohl die Inhalte mit größtmöglicher Sorgfalt erstellt wurden, kann keine Gewähr für die Richtigkeit, Vollständigkeit oder Aktualität übernommen werden. Eine Haftung für Schäden, die direkt oder indirekt aus der Nutzung des Planungstools entstehen, wird ausgeschlossen.</t>
  </si>
  <si>
    <t>Das hier bereitgestellte Planungstool dient ausschließlich allgemeinen Informationszwecken. Es ersetzt keine individuelle steuerliche oder rechtliche Beratung und begründet kein Auftragsverhältnis.</t>
  </si>
  <si>
    <t>Die Nutzung des Planungstools erfolgt auf eigene Verantwortung. Für eine konkrete steuerliche Einschätzung wenden Sie sich gerne an uns oder an Ihren Steuerberater oder Steuerberaterin.</t>
  </si>
  <si>
    <t>Nutzungsbedingungen</t>
  </si>
  <si>
    <t>Das Planungstool darf ausschließlich zu internen Zwecken genutzt werden. Eine Verwendung zur Erzielung von Umsätzen oder für kommerzielle Aktivitäten ist ausdrücklich untersagt.</t>
  </si>
  <si>
    <t>SUMME übrige Betriebsausgaben p.m.</t>
  </si>
  <si>
    <t>Wenn Sie Interesse an einer steuerlichen Beratung haben, dann melden Sie sich bei uns!</t>
  </si>
  <si>
    <t>Das Ergebnis ist nicht unmittelbar gleichbedeutend mit einem entsprechenden Zahlungsfluss. Unterschiede ergeben sich iZm Investitionen, Abschreibungen, Kreditaufnahmen und -tilgungen, Zahlung der USt-Zahllast, Anzahlungen und Vorauszahlungen sowie zeitlichen Verschiebungen.</t>
  </si>
  <si>
    <t xml:space="preserve">Gerne unterstützen wir Sie mit einer praktischen Liquiditätsplanung, </t>
  </si>
  <si>
    <t>Die Einkommensteuer berechnet sich anhand aller Einkünfte des Jahres und weiterer Faktoren. Soweit andere Einkünfte erzielt werden, lässt sich die Einkommensteuer daher nicht einer einzelnen Tätigkeit zuordnen.</t>
  </si>
  <si>
    <t>damit allfällige Zahlungsengpässe rechtzeitig erkannt und vermieden werden!</t>
  </si>
  <si>
    <t>damit Sie rechtzeitig auf unerwartete Entwicklungen reagieren können.</t>
  </si>
  <si>
    <t>Planung und Wirklichkeit</t>
  </si>
  <si>
    <t>Die tatsächliche Geschäftsentwicklung kann von den Planzahlen abweichen.</t>
  </si>
  <si>
    <t>Gerne stellen wir Ihnen neben der Belegverbuchung auch praktische Auswertungen zur Verfügung,</t>
  </si>
  <si>
    <t>UV (EUR p.m.)</t>
  </si>
  <si>
    <t>Formel angepasst. Problematik: SeVo wird nur laufend vorgeschrieben, keine Nachbemessung. Daher hier die Formel so angepasst (ursprgl. Formel mit NULL wegmultipliziert), dass anhand der Mindest-BGL gerechnet wird. Ungenau wenn die Vorschreibung später auf einer höheren BGL beruht.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</si>
</sst>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1"/>
      <color rgb="FFFF0000"/>
      <name val="Aptos Narrow"/>
      <family val="2"/>
      <scheme val="minor"/>
    </font>
    <font>
      <b/>
      <sz val="10"/>
      <color theme="1"/>
      <name val="Aptos Narrow"/>
      <family val="2"/>
      <scheme val="minor"/>
    </font>
    <font>
      <b/>
      <u/>
      <sz val="11"/>
      <color theme="1"/>
      <name val="Aptos Narrow"/>
      <family val="2"/>
      <scheme val="minor"/>
    </font>
    <font>
      <b/>
      <u/>
      <sz val="20"/>
      <color theme="3" tint="0.249977111117893"/>
      <name val="Aptos Narrow"/>
      <family val="2"/>
      <scheme val="minor"/>
    </font>
    <font>
      <u/>
      <sz val="11"/>
      <color theme="10"/>
      <name val="Aptos Narrow"/>
      <family val="2"/>
      <scheme val="minor"/>
    </font>
    <font>
      <b/>
      <sz val="16"/>
      <color theme="3" tint="0.249977111117893"/>
      <name val="Aptos Narrow"/>
      <family val="2"/>
      <scheme val="minor"/>
    </font>
    <font>
      <b/>
      <u/>
      <sz val="11"/>
      <color theme="3" tint="0.249977111117893"/>
      <name val="Aptos Narrow"/>
      <family val="2"/>
      <scheme val="minor"/>
    </font>
    <font>
      <b/>
      <u/>
      <sz val="16"/>
      <color theme="3" tint="0.249977111117893"/>
      <name val="Aptos Narrow"/>
      <family val="2"/>
      <scheme val="minor"/>
    </font>
    <font>
      <u/>
      <sz val="11"/>
      <color theme="1"/>
      <name val="Aptos Narrow"/>
      <family val="2"/>
      <scheme val="minor"/>
    </font>
    <font>
      <sz val="11"/>
      <color theme="3" tint="9.9978637043366805E-2"/>
      <name val="Aptos Narrow"/>
      <family val="2"/>
      <scheme val="minor"/>
    </font>
    <font>
      <b/>
      <u/>
      <sz val="14"/>
      <color theme="1"/>
      <name val="Aptos Narrow"/>
      <family val="2"/>
      <scheme val="minor"/>
    </font>
    <font>
      <b/>
      <sz val="14"/>
      <color theme="3" tint="0.249977111117893"/>
      <name val="Aptos Narrow"/>
      <family val="2"/>
      <scheme val="minor"/>
    </font>
    <font>
      <b/>
      <sz val="12"/>
      <color theme="1"/>
      <name val="Aptos Narrow"/>
      <family val="2"/>
      <scheme val="minor"/>
    </font>
    <font>
      <sz val="10"/>
      <color theme="1"/>
      <name val="Aptos Narrow"/>
      <family val="2"/>
      <scheme val="minor"/>
    </font>
    <font>
      <sz val="10"/>
      <name val="Aptos Narrow"/>
      <family val="2"/>
      <scheme val="minor"/>
    </font>
    <font>
      <b/>
      <i/>
      <sz val="11"/>
      <color theme="1"/>
      <name val="Aptos Narrow"/>
      <family val="2"/>
      <scheme val="minor"/>
    </font>
    <font>
      <i/>
      <sz val="10"/>
      <color theme="1"/>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0"/>
        <bgColor indexed="64"/>
      </patternFill>
    </fill>
    <fill>
      <patternFill patternType="solid">
        <fgColor rgb="FFEEF5FC"/>
        <bgColor indexed="64"/>
      </patternFill>
    </fill>
    <fill>
      <patternFill patternType="solid">
        <fgColor rgb="FF92D05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80">
    <xf numFmtId="0" fontId="0" fillId="0" borderId="0" xfId="0"/>
    <xf numFmtId="0" fontId="0" fillId="0" borderId="0" xfId="0" applyAlignment="1">
      <alignment horizontal="left" indent="2"/>
    </xf>
    <xf numFmtId="3" fontId="0" fillId="0" borderId="0" xfId="0" applyNumberFormat="1"/>
    <xf numFmtId="0" fontId="1" fillId="4" borderId="0" xfId="0" applyFont="1" applyFill="1"/>
    <xf numFmtId="0" fontId="3" fillId="4" borderId="0" xfId="0" applyFont="1" applyFill="1"/>
    <xf numFmtId="3" fontId="1" fillId="4" borderId="0" xfId="0" applyNumberFormat="1" applyFont="1" applyFill="1"/>
    <xf numFmtId="0" fontId="9" fillId="0" borderId="0" xfId="1"/>
    <xf numFmtId="0" fontId="2" fillId="5" borderId="0" xfId="0" applyFont="1" applyFill="1"/>
    <xf numFmtId="3" fontId="0" fillId="5" borderId="0" xfId="0" applyNumberFormat="1" applyFill="1"/>
    <xf numFmtId="0" fontId="11" fillId="0" borderId="0" xfId="0" applyFont="1"/>
    <xf numFmtId="0" fontId="0" fillId="0" borderId="0" xfId="0" applyAlignment="1">
      <alignment wrapText="1"/>
    </xf>
    <xf numFmtId="0" fontId="0" fillId="0" borderId="0" xfId="0" applyProtection="1">
      <protection locked="0"/>
    </xf>
    <xf numFmtId="0" fontId="2" fillId="5" borderId="0" xfId="0" applyFont="1" applyFill="1" applyProtection="1">
      <protection locked="0"/>
    </xf>
    <xf numFmtId="0" fontId="0" fillId="0" borderId="0" xfId="0" applyAlignment="1" applyProtection="1">
      <alignment wrapText="1"/>
      <protection locked="0"/>
    </xf>
    <xf numFmtId="4" fontId="0" fillId="0" borderId="0" xfId="0" applyNumberFormat="1" applyProtection="1">
      <protection locked="0"/>
    </xf>
    <xf numFmtId="0" fontId="0" fillId="0" borderId="0" xfId="0" applyProtection="1">
      <protection hidden="1"/>
    </xf>
    <xf numFmtId="0" fontId="0" fillId="6" borderId="0" xfId="0" applyFill="1" applyAlignment="1">
      <alignment vertical="center"/>
    </xf>
    <xf numFmtId="0" fontId="0" fillId="6" borderId="0" xfId="0" applyFill="1"/>
    <xf numFmtId="3" fontId="0" fillId="6" borderId="0" xfId="0" applyNumberFormat="1" applyFill="1"/>
    <xf numFmtId="0" fontId="2" fillId="6" borderId="1" xfId="0" applyFont="1" applyFill="1" applyBorder="1"/>
    <xf numFmtId="0" fontId="0" fillId="6" borderId="0" xfId="0" applyFill="1" applyAlignment="1">
      <alignment horizontal="left"/>
    </xf>
    <xf numFmtId="0" fontId="2" fillId="6" borderId="0" xfId="0" applyFont="1" applyFill="1"/>
    <xf numFmtId="4" fontId="0" fillId="6" borderId="0" xfId="0" applyNumberFormat="1" applyFill="1"/>
    <xf numFmtId="0" fontId="9" fillId="6" borderId="0" xfId="1" applyFill="1" applyAlignment="1">
      <alignment horizontal="left" indent="2"/>
    </xf>
    <xf numFmtId="0" fontId="0" fillId="6" borderId="0" xfId="0" applyFill="1" applyAlignment="1">
      <alignment horizontal="right"/>
    </xf>
    <xf numFmtId="3" fontId="2" fillId="6" borderId="0" xfId="0" applyNumberFormat="1" applyFont="1" applyFill="1"/>
    <xf numFmtId="0" fontId="0" fillId="6" borderId="2" xfId="0" applyFill="1" applyBorder="1"/>
    <xf numFmtId="0" fontId="0" fillId="6" borderId="2" xfId="0" applyFill="1" applyBorder="1" applyAlignment="1">
      <alignment horizontal="right"/>
    </xf>
    <xf numFmtId="0" fontId="0" fillId="6" borderId="2" xfId="0" applyFill="1" applyBorder="1" applyAlignment="1">
      <alignment horizontal="center"/>
    </xf>
    <xf numFmtId="0" fontId="14" fillId="6" borderId="0" xfId="0" applyFont="1" applyFill="1" applyAlignment="1">
      <alignment horizontal="right"/>
    </xf>
    <xf numFmtId="0" fontId="15" fillId="0" borderId="0" xfId="0" applyFont="1"/>
    <xf numFmtId="0" fontId="14" fillId="3" borderId="0" xfId="0" applyFont="1" applyFill="1" applyAlignment="1" applyProtection="1">
      <alignment vertical="center"/>
      <protection locked="0"/>
    </xf>
    <xf numFmtId="0" fontId="14" fillId="6" borderId="0" xfId="0" applyFont="1" applyFill="1" applyAlignment="1">
      <alignment horizontal="right" vertical="top"/>
    </xf>
    <xf numFmtId="0" fontId="0" fillId="6" borderId="0" xfId="0" applyFill="1" applyProtection="1">
      <protection locked="0"/>
    </xf>
    <xf numFmtId="0" fontId="9" fillId="6" borderId="0" xfId="1" applyFill="1"/>
    <xf numFmtId="3" fontId="1" fillId="4" borderId="0" xfId="0" applyNumberFormat="1" applyFont="1" applyFill="1" applyProtection="1">
      <protection hidden="1"/>
    </xf>
    <xf numFmtId="3" fontId="2" fillId="6" borderId="1" xfId="0" applyNumberFormat="1" applyFont="1" applyFill="1" applyBorder="1"/>
    <xf numFmtId="3" fontId="6" fillId="6" borderId="1" xfId="0" applyNumberFormat="1" applyFont="1" applyFill="1" applyBorder="1"/>
    <xf numFmtId="9" fontId="2" fillId="6" borderId="0" xfId="0" applyNumberFormat="1" applyFont="1" applyFill="1"/>
    <xf numFmtId="3" fontId="0" fillId="6" borderId="0" xfId="0" applyNumberFormat="1" applyFill="1" applyProtection="1">
      <protection hidden="1"/>
    </xf>
    <xf numFmtId="0" fontId="3" fillId="6" borderId="0" xfId="0" applyFont="1" applyFill="1"/>
    <xf numFmtId="0" fontId="14" fillId="6" borderId="0" xfId="0" applyFont="1" applyFill="1" applyAlignment="1" applyProtection="1">
      <alignment horizontal="right" vertical="center"/>
      <protection hidden="1"/>
    </xf>
    <xf numFmtId="0" fontId="14" fillId="6" borderId="0" xfId="0" applyFont="1" applyFill="1" applyAlignment="1" applyProtection="1">
      <alignment horizontal="right" vertical="top"/>
      <protection hidden="1"/>
    </xf>
    <xf numFmtId="0" fontId="0" fillId="7" borderId="0" xfId="0" applyFill="1" applyAlignment="1" applyProtection="1">
      <alignment horizontal="right"/>
      <protection locked="0"/>
    </xf>
    <xf numFmtId="9" fontId="0" fillId="7" borderId="0" xfId="0" applyNumberFormat="1" applyFill="1" applyProtection="1">
      <protection locked="0"/>
    </xf>
    <xf numFmtId="3" fontId="0" fillId="7" borderId="0" xfId="0" applyNumberFormat="1" applyFill="1" applyProtection="1">
      <protection locked="0"/>
    </xf>
    <xf numFmtId="0" fontId="0" fillId="7" borderId="0" xfId="0" applyFill="1" applyProtection="1">
      <protection locked="0"/>
    </xf>
    <xf numFmtId="0" fontId="0" fillId="7" borderId="0" xfId="0" applyFill="1" applyAlignment="1" applyProtection="1">
      <alignment horizontal="center"/>
      <protection locked="0"/>
    </xf>
    <xf numFmtId="0" fontId="17" fillId="6" borderId="0" xfId="0" applyFont="1" applyFill="1"/>
    <xf numFmtId="3" fontId="17" fillId="6" borderId="0" xfId="0" applyNumberFormat="1" applyFont="1" applyFill="1"/>
    <xf numFmtId="9" fontId="17" fillId="6" borderId="0" xfId="0" applyNumberFormat="1" applyFont="1" applyFill="1" applyAlignment="1">
      <alignment horizontal="right"/>
    </xf>
    <xf numFmtId="9" fontId="0" fillId="6" borderId="0" xfId="0" applyNumberFormat="1" applyFill="1" applyAlignment="1">
      <alignment horizontal="right"/>
    </xf>
    <xf numFmtId="0" fontId="0" fillId="6" borderId="1" xfId="0" applyFill="1" applyBorder="1"/>
    <xf numFmtId="3" fontId="0" fillId="6" borderId="1" xfId="0" applyNumberFormat="1" applyFill="1" applyBorder="1"/>
    <xf numFmtId="0" fontId="0" fillId="6" borderId="1" xfId="0" applyFill="1" applyBorder="1" applyAlignment="1">
      <alignment horizontal="right"/>
    </xf>
    <xf numFmtId="9" fontId="2" fillId="6" borderId="0" xfId="0" applyNumberFormat="1" applyFont="1" applyFill="1" applyAlignment="1">
      <alignment horizontal="right"/>
    </xf>
    <xf numFmtId="9" fontId="0" fillId="6" borderId="0" xfId="0" applyNumberFormat="1" applyFill="1"/>
    <xf numFmtId="0" fontId="13" fillId="6" borderId="0" xfId="0" quotePrefix="1" applyFont="1" applyFill="1"/>
    <xf numFmtId="0" fontId="18" fillId="6" borderId="0" xfId="0" applyFont="1" applyFill="1"/>
    <xf numFmtId="0" fontId="20" fillId="6" borderId="0" xfId="0" applyFont="1" applyFill="1" applyAlignment="1">
      <alignment horizontal="right"/>
    </xf>
    <xf numFmtId="0" fontId="21" fillId="6" borderId="0" xfId="0" applyFont="1" applyFill="1"/>
    <xf numFmtId="0" fontId="21" fillId="6" borderId="0" xfId="0" applyFont="1" applyFill="1" applyAlignment="1">
      <alignment horizontal="left" indent="2"/>
    </xf>
    <xf numFmtId="0" fontId="13" fillId="6" borderId="0" xfId="0" applyFont="1" applyFill="1"/>
    <xf numFmtId="0" fontId="2" fillId="6" borderId="0" xfId="0" applyFont="1" applyFill="1" applyAlignment="1">
      <alignment horizontal="center"/>
    </xf>
    <xf numFmtId="0" fontId="7" fillId="2" borderId="0" xfId="0" applyFont="1" applyFill="1" applyProtection="1">
      <protection hidden="1"/>
    </xf>
    <xf numFmtId="0" fontId="0" fillId="2" borderId="0" xfId="0" applyFill="1" applyProtection="1">
      <protection hidden="1"/>
    </xf>
    <xf numFmtId="3" fontId="0" fillId="2" borderId="0" xfId="0" applyNumberFormat="1" applyFill="1" applyProtection="1">
      <protection hidden="1"/>
    </xf>
    <xf numFmtId="10" fontId="0" fillId="2" borderId="0" xfId="0" applyNumberFormat="1" applyFill="1" applyProtection="1">
      <protection hidden="1"/>
    </xf>
    <xf numFmtId="0" fontId="9" fillId="2" borderId="0" xfId="1" applyFill="1" applyProtection="1">
      <protection hidden="1"/>
    </xf>
    <xf numFmtId="9" fontId="0" fillId="2" borderId="0" xfId="0" applyNumberFormat="1" applyFill="1" applyProtection="1">
      <protection hidden="1"/>
    </xf>
    <xf numFmtId="3" fontId="0" fillId="8" borderId="0" xfId="0" applyNumberFormat="1" applyFill="1" applyProtection="1">
      <protection hidden="1"/>
    </xf>
    <xf numFmtId="0" fontId="0" fillId="6" borderId="0" xfId="0" applyFill="1" applyAlignment="1">
      <alignment wrapText="1"/>
    </xf>
    <xf numFmtId="0" fontId="12" fillId="6" borderId="0" xfId="0" applyFont="1" applyFill="1"/>
    <xf numFmtId="0" fontId="8" fillId="6" borderId="0" xfId="0" applyFont="1" applyFill="1" applyAlignment="1">
      <alignment horizontal="center"/>
    </xf>
    <xf numFmtId="0" fontId="10" fillId="6" borderId="0" xfId="0" applyFont="1" applyFill="1" applyAlignment="1">
      <alignment horizontal="center"/>
    </xf>
    <xf numFmtId="0" fontId="10" fillId="6" borderId="0" xfId="0" applyFont="1" applyFill="1" applyAlignment="1" applyProtection="1">
      <alignment horizontal="center"/>
      <protection locked="0"/>
    </xf>
    <xf numFmtId="0" fontId="5" fillId="6" borderId="0" xfId="0" applyFont="1" applyFill="1" applyAlignment="1">
      <alignment horizontal="left" vertical="center"/>
    </xf>
    <xf numFmtId="0" fontId="16" fillId="6" borderId="0" xfId="0" applyFont="1" applyFill="1" applyAlignment="1">
      <alignment horizontal="center"/>
    </xf>
    <xf numFmtId="0" fontId="18" fillId="6" borderId="0" xfId="0" applyFont="1" applyFill="1" applyAlignment="1">
      <alignment wrapText="1"/>
    </xf>
    <xf numFmtId="0" fontId="19" fillId="6" borderId="0" xfId="0" applyFont="1" applyFill="1" applyAlignment="1">
      <alignment wrapText="1"/>
    </xf>
  </cellXfs>
  <cellStyles count="2">
    <cellStyle name="Link" xfId="1" builtinId="8"/>
    <cellStyle name="Standard" xfId="0" builtinId="0"/>
  </cellStyles>
  <dxfs count="5">
    <dxf>
      <fill>
        <patternFill>
          <bgColor rgb="FFFFC7CE"/>
        </patternFill>
      </fill>
    </dxf>
    <dxf>
      <fill>
        <patternFill patternType="none">
          <fgColor indexed="64"/>
          <bgColor auto="1"/>
        </patternFill>
      </fill>
    </dxf>
    <dxf>
      <fill>
        <patternFill>
          <fgColor theme="0"/>
          <bgColor theme="0"/>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EEF5FC"/>
      <color rgb="FFE9F2FB"/>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fice@gemeinsamsteuern.at" TargetMode="External"/><Relationship Id="rId1" Type="http://schemas.openxmlformats.org/officeDocument/2006/relationships/hyperlink" Target="https://gemeinsamsteuern.a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vrechner.wko.at/" TargetMode="External"/><Relationship Id="rId2" Type="http://schemas.openxmlformats.org/officeDocument/2006/relationships/hyperlink" Target="https://onlinerechner.haude.at/BMF-Brutto-Netto-Rechner/" TargetMode="External"/><Relationship Id="rId1" Type="http://schemas.openxmlformats.org/officeDocument/2006/relationships/hyperlink" Target="https://onlinerechner.haude.at/BMF-Abgabenrechner" TargetMode="External"/><Relationship Id="rId5" Type="http://schemas.openxmlformats.org/officeDocument/2006/relationships/printerSettings" Target="../printerSettings/printerSettings2.bin"/><Relationship Id="rId4" Type="http://schemas.openxmlformats.org/officeDocument/2006/relationships/hyperlink" Target="https://onlinerechner.haude.at/BMF-Abgabenrechn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6CCA-A034-4953-AED2-13ABA445BB20}">
  <sheetPr>
    <tabColor rgb="FF92D050"/>
  </sheetPr>
  <dimension ref="A1:G67"/>
  <sheetViews>
    <sheetView tabSelected="1" zoomScaleNormal="100" workbookViewId="0">
      <selection activeCell="A2" sqref="A2"/>
    </sheetView>
  </sheetViews>
  <sheetFormatPr baseColWidth="10" defaultColWidth="0" defaultRowHeight="14.4" zeroHeight="1" x14ac:dyDescent="0.3"/>
  <cols>
    <col min="1" max="7" width="11.5546875" customWidth="1"/>
    <col min="8" max="16384" width="11.5546875" hidden="1"/>
  </cols>
  <sheetData>
    <row r="1" spans="1:7" x14ac:dyDescent="0.3">
      <c r="A1" s="17"/>
      <c r="B1" s="17"/>
      <c r="C1" s="17"/>
      <c r="D1" s="17"/>
      <c r="E1" s="17"/>
      <c r="F1" s="17"/>
      <c r="G1" s="17"/>
    </row>
    <row r="2" spans="1:7" x14ac:dyDescent="0.3">
      <c r="A2" s="17"/>
      <c r="B2" s="17"/>
      <c r="C2" s="17"/>
      <c r="D2" s="17"/>
      <c r="E2" s="17"/>
      <c r="F2" s="17"/>
      <c r="G2" s="17"/>
    </row>
    <row r="3" spans="1:7" x14ac:dyDescent="0.3">
      <c r="A3" s="17"/>
      <c r="B3" s="17"/>
      <c r="C3" s="17"/>
      <c r="D3" s="17"/>
      <c r="E3" s="17"/>
      <c r="F3" s="17"/>
      <c r="G3" s="17"/>
    </row>
    <row r="4" spans="1:7" x14ac:dyDescent="0.3">
      <c r="A4" s="17"/>
      <c r="B4" s="17"/>
      <c r="C4" s="17"/>
      <c r="D4" s="17"/>
      <c r="E4" s="17"/>
      <c r="F4" s="17"/>
      <c r="G4" s="17"/>
    </row>
    <row r="5" spans="1:7" x14ac:dyDescent="0.3">
      <c r="A5" s="17"/>
      <c r="B5" s="17"/>
      <c r="C5" s="17"/>
      <c r="D5" s="17"/>
      <c r="E5" s="17"/>
      <c r="F5" s="17"/>
      <c r="G5" s="17"/>
    </row>
    <row r="6" spans="1:7" x14ac:dyDescent="0.3">
      <c r="A6" s="17"/>
      <c r="B6" s="17"/>
      <c r="C6" s="17"/>
      <c r="D6" s="17"/>
      <c r="E6" s="17"/>
      <c r="F6" s="17"/>
      <c r="G6" s="17"/>
    </row>
    <row r="7" spans="1:7" x14ac:dyDescent="0.3">
      <c r="A7" s="17"/>
      <c r="B7" s="17"/>
      <c r="C7" s="17"/>
      <c r="D7" s="17"/>
      <c r="E7" s="17"/>
      <c r="F7" s="17"/>
      <c r="G7" s="17"/>
    </row>
    <row r="8" spans="1:7" x14ac:dyDescent="0.3">
      <c r="A8" s="17"/>
      <c r="B8" s="17"/>
      <c r="C8" s="17"/>
      <c r="D8" s="17"/>
      <c r="E8" s="17"/>
      <c r="F8" s="17"/>
      <c r="G8" s="17"/>
    </row>
    <row r="9" spans="1:7" x14ac:dyDescent="0.3">
      <c r="A9" s="17"/>
      <c r="B9" s="17"/>
      <c r="C9" s="17"/>
      <c r="D9" s="17"/>
      <c r="E9" s="17"/>
      <c r="F9" s="17"/>
      <c r="G9" s="17"/>
    </row>
    <row r="10" spans="1:7" x14ac:dyDescent="0.3">
      <c r="A10" s="17"/>
      <c r="B10" s="17"/>
      <c r="C10" s="17"/>
      <c r="D10" s="17"/>
      <c r="E10" s="17"/>
      <c r="F10" s="17"/>
      <c r="G10" s="17"/>
    </row>
    <row r="11" spans="1:7" x14ac:dyDescent="0.3">
      <c r="A11" s="17"/>
      <c r="B11" s="17"/>
      <c r="C11" s="17"/>
      <c r="D11" s="17"/>
      <c r="E11" s="17"/>
      <c r="F11" s="17"/>
      <c r="G11" s="17"/>
    </row>
    <row r="12" spans="1:7" x14ac:dyDescent="0.3">
      <c r="A12" s="17"/>
      <c r="B12" s="17"/>
      <c r="C12" s="17"/>
      <c r="D12" s="17"/>
      <c r="E12" s="17"/>
      <c r="F12" s="17"/>
      <c r="G12" s="17"/>
    </row>
    <row r="13" spans="1:7" ht="25.8" x14ac:dyDescent="0.5">
      <c r="A13" s="73" t="s">
        <v>57</v>
      </c>
      <c r="B13" s="73"/>
      <c r="C13" s="73"/>
      <c r="D13" s="73"/>
      <c r="E13" s="73"/>
      <c r="F13" s="73"/>
      <c r="G13" s="73"/>
    </row>
    <row r="14" spans="1:7" x14ac:dyDescent="0.3">
      <c r="A14" s="17"/>
      <c r="B14" s="17"/>
      <c r="C14" s="17"/>
      <c r="D14" s="17"/>
      <c r="E14" s="17"/>
      <c r="F14" s="17"/>
      <c r="G14" s="17"/>
    </row>
    <row r="15" spans="1:7" x14ac:dyDescent="0.3">
      <c r="A15" s="17"/>
      <c r="B15" s="17"/>
      <c r="C15" s="17"/>
      <c r="D15" s="17"/>
      <c r="E15" s="17"/>
      <c r="F15" s="17"/>
      <c r="G15" s="17"/>
    </row>
    <row r="16" spans="1:7" ht="21" x14ac:dyDescent="0.4">
      <c r="A16" s="74">
        <v>2026</v>
      </c>
      <c r="B16" s="74"/>
      <c r="C16" s="74"/>
      <c r="D16" s="74"/>
      <c r="E16" s="74"/>
      <c r="F16" s="74"/>
      <c r="G16" s="74"/>
    </row>
    <row r="17" spans="1:7" x14ac:dyDescent="0.3">
      <c r="A17" s="17"/>
      <c r="B17" s="17"/>
      <c r="C17" s="17"/>
      <c r="D17" s="17"/>
      <c r="E17" s="17"/>
      <c r="F17" s="17"/>
      <c r="G17" s="17"/>
    </row>
    <row r="18" spans="1:7" x14ac:dyDescent="0.3">
      <c r="A18" s="17"/>
      <c r="B18" s="17"/>
      <c r="C18" s="17"/>
      <c r="D18" s="17"/>
      <c r="E18" s="17"/>
      <c r="F18" s="17"/>
      <c r="G18" s="17"/>
    </row>
    <row r="19" spans="1:7" x14ac:dyDescent="0.3">
      <c r="A19" s="17"/>
      <c r="B19" s="17"/>
      <c r="C19" s="17"/>
      <c r="D19" s="17"/>
      <c r="E19" s="17"/>
      <c r="F19" s="17"/>
      <c r="G19" s="17"/>
    </row>
    <row r="20" spans="1:7" ht="21" x14ac:dyDescent="0.4">
      <c r="A20" s="75" t="s">
        <v>104</v>
      </c>
      <c r="B20" s="75"/>
      <c r="C20" s="75"/>
      <c r="D20" s="75"/>
      <c r="E20" s="75"/>
      <c r="F20" s="75"/>
      <c r="G20" s="75"/>
    </row>
    <row r="21" spans="1:7" x14ac:dyDescent="0.3">
      <c r="A21" s="17"/>
      <c r="B21" s="17"/>
      <c r="C21" s="17"/>
      <c r="D21" s="17"/>
      <c r="E21" s="17"/>
      <c r="F21" s="17"/>
      <c r="G21" s="17"/>
    </row>
    <row r="22" spans="1:7" x14ac:dyDescent="0.3">
      <c r="A22" s="17"/>
      <c r="B22" s="17"/>
      <c r="C22" s="17"/>
      <c r="D22" s="17"/>
      <c r="E22" s="17"/>
      <c r="F22" s="17"/>
      <c r="G22" s="17"/>
    </row>
    <row r="23" spans="1:7" x14ac:dyDescent="0.3">
      <c r="A23" s="17"/>
      <c r="B23" s="17"/>
      <c r="C23" s="17"/>
      <c r="D23" s="17"/>
      <c r="E23" s="17"/>
      <c r="F23" s="17"/>
      <c r="G23" s="17"/>
    </row>
    <row r="24" spans="1:7" x14ac:dyDescent="0.3">
      <c r="A24" s="17"/>
      <c r="B24" s="17"/>
      <c r="C24" s="17"/>
      <c r="D24" s="17"/>
      <c r="E24" s="17"/>
      <c r="F24" s="17"/>
      <c r="G24" s="17"/>
    </row>
    <row r="25" spans="1:7" x14ac:dyDescent="0.3">
      <c r="A25" s="17"/>
      <c r="B25" s="17"/>
      <c r="C25" s="17"/>
      <c r="D25" s="17"/>
      <c r="E25" s="17"/>
      <c r="F25" s="17"/>
      <c r="G25" s="17"/>
    </row>
    <row r="26" spans="1:7" x14ac:dyDescent="0.3">
      <c r="A26" s="24" t="s">
        <v>97</v>
      </c>
      <c r="B26" s="33" t="s">
        <v>98</v>
      </c>
      <c r="C26" s="17"/>
      <c r="D26" s="17"/>
      <c r="E26" s="17"/>
      <c r="F26" s="17"/>
      <c r="G26" s="17"/>
    </row>
    <row r="27" spans="1:7" x14ac:dyDescent="0.3">
      <c r="A27" s="17"/>
      <c r="B27" s="17"/>
      <c r="C27" s="17"/>
      <c r="D27" s="17"/>
      <c r="E27" s="17"/>
      <c r="F27" s="17"/>
      <c r="G27" s="17"/>
    </row>
    <row r="28" spans="1:7" x14ac:dyDescent="0.3">
      <c r="A28" s="17"/>
      <c r="B28" s="17"/>
      <c r="C28" s="17"/>
      <c r="D28" s="17"/>
      <c r="E28" s="17"/>
      <c r="F28" s="17"/>
      <c r="G28" s="17"/>
    </row>
    <row r="29" spans="1:7" x14ac:dyDescent="0.3">
      <c r="A29" s="17"/>
      <c r="B29" s="17"/>
      <c r="C29" s="17"/>
      <c r="D29" s="17"/>
      <c r="E29" s="17"/>
      <c r="F29" s="17"/>
      <c r="G29" s="17"/>
    </row>
    <row r="30" spans="1:7" x14ac:dyDescent="0.3">
      <c r="A30" s="17"/>
      <c r="B30" s="17"/>
      <c r="C30" s="17"/>
      <c r="D30" s="17"/>
      <c r="E30" s="17"/>
      <c r="F30" s="17"/>
      <c r="G30" s="17"/>
    </row>
    <row r="31" spans="1:7" x14ac:dyDescent="0.3">
      <c r="A31" s="17"/>
      <c r="B31" s="17"/>
      <c r="C31" s="17"/>
      <c r="D31" s="17"/>
      <c r="E31" s="17"/>
      <c r="F31" s="17"/>
      <c r="G31" s="17"/>
    </row>
    <row r="32" spans="1:7" x14ac:dyDescent="0.3">
      <c r="A32" s="17"/>
      <c r="B32" s="17"/>
      <c r="C32" s="17"/>
      <c r="D32" s="17"/>
      <c r="E32" s="17"/>
      <c r="F32" s="17"/>
      <c r="G32" s="17"/>
    </row>
    <row r="33" spans="1:7" x14ac:dyDescent="0.3">
      <c r="A33" s="17"/>
      <c r="B33" s="17"/>
      <c r="C33" s="17"/>
      <c r="D33" s="17"/>
      <c r="E33" s="17"/>
      <c r="F33" s="17"/>
      <c r="G33" s="17"/>
    </row>
    <row r="34" spans="1:7" x14ac:dyDescent="0.3">
      <c r="A34" s="17"/>
      <c r="B34" s="17"/>
      <c r="C34" s="17"/>
      <c r="D34" s="17"/>
      <c r="E34" s="17"/>
      <c r="F34" s="17"/>
      <c r="G34" s="17"/>
    </row>
    <row r="35" spans="1:7" x14ac:dyDescent="0.3">
      <c r="A35" s="17"/>
      <c r="B35" s="17"/>
      <c r="C35" s="17"/>
      <c r="D35" s="17"/>
      <c r="E35" s="17"/>
      <c r="F35" s="17"/>
      <c r="G35" s="17"/>
    </row>
    <row r="36" spans="1:7" x14ac:dyDescent="0.3">
      <c r="A36" s="17"/>
      <c r="B36" s="17"/>
      <c r="C36" s="17"/>
      <c r="D36" s="17"/>
      <c r="E36" s="17"/>
      <c r="F36" s="17"/>
      <c r="G36" s="17"/>
    </row>
    <row r="37" spans="1:7" x14ac:dyDescent="0.3">
      <c r="A37" s="17"/>
      <c r="B37" s="17"/>
      <c r="C37" s="17"/>
      <c r="D37" s="17"/>
      <c r="E37" s="17"/>
      <c r="F37" s="17"/>
      <c r="G37" s="17"/>
    </row>
    <row r="38" spans="1:7" x14ac:dyDescent="0.3">
      <c r="A38" s="17"/>
      <c r="B38" s="17"/>
      <c r="C38" s="17"/>
      <c r="D38" s="17"/>
      <c r="E38" s="17"/>
      <c r="F38" s="17"/>
      <c r="G38" s="17"/>
    </row>
    <row r="39" spans="1:7" x14ac:dyDescent="0.3">
      <c r="A39" s="17" t="s">
        <v>99</v>
      </c>
      <c r="B39" s="17"/>
      <c r="C39" s="17"/>
      <c r="D39" s="17"/>
      <c r="E39" s="17"/>
      <c r="F39" s="17"/>
      <c r="G39" s="17"/>
    </row>
    <row r="40" spans="1:7" x14ac:dyDescent="0.3">
      <c r="A40" s="17"/>
      <c r="B40" s="17"/>
      <c r="C40" s="17"/>
      <c r="D40" s="17"/>
      <c r="E40" s="17"/>
      <c r="F40" s="17"/>
      <c r="G40" s="17"/>
    </row>
    <row r="41" spans="1:7" x14ac:dyDescent="0.3">
      <c r="A41" s="17" t="s">
        <v>103</v>
      </c>
      <c r="B41" s="17"/>
      <c r="C41" s="17"/>
      <c r="D41" s="17"/>
      <c r="E41" s="17"/>
      <c r="F41" s="17"/>
      <c r="G41" s="17"/>
    </row>
    <row r="42" spans="1:7" x14ac:dyDescent="0.3">
      <c r="A42" s="17"/>
      <c r="B42" s="17"/>
      <c r="C42" s="17"/>
      <c r="D42" s="17"/>
      <c r="E42" s="17"/>
      <c r="F42" s="17"/>
      <c r="G42" s="17"/>
    </row>
    <row r="43" spans="1:7" x14ac:dyDescent="0.3">
      <c r="A43" s="17" t="s">
        <v>100</v>
      </c>
      <c r="B43" s="34" t="s">
        <v>101</v>
      </c>
      <c r="C43" s="17"/>
      <c r="D43" s="17"/>
      <c r="E43" s="17"/>
      <c r="F43" s="17"/>
      <c r="G43" s="17"/>
    </row>
    <row r="44" spans="1:7" x14ac:dyDescent="0.3">
      <c r="A44" s="17"/>
      <c r="B44" s="34" t="s">
        <v>102</v>
      </c>
      <c r="C44" s="17"/>
      <c r="D44" s="17"/>
      <c r="E44" s="17"/>
      <c r="F44" s="17"/>
      <c r="G44" s="17"/>
    </row>
    <row r="45" spans="1:7" x14ac:dyDescent="0.3">
      <c r="A45" s="17"/>
      <c r="B45" s="17"/>
      <c r="C45" s="17"/>
      <c r="D45" s="17"/>
      <c r="E45" s="17"/>
      <c r="F45" s="17"/>
      <c r="G45" s="17"/>
    </row>
    <row r="46" spans="1:7" x14ac:dyDescent="0.3">
      <c r="A46" s="17"/>
      <c r="B46" s="17"/>
      <c r="C46" s="17"/>
      <c r="D46" s="17"/>
      <c r="E46" s="17"/>
      <c r="F46" s="17"/>
      <c r="G46" s="17"/>
    </row>
    <row r="47" spans="1:7" x14ac:dyDescent="0.3">
      <c r="A47" s="17"/>
      <c r="B47" s="17"/>
      <c r="C47" s="17"/>
      <c r="D47" s="17"/>
      <c r="E47" s="17"/>
      <c r="F47" s="17"/>
      <c r="G47" s="17"/>
    </row>
    <row r="48" spans="1:7" x14ac:dyDescent="0.3">
      <c r="A48" s="17"/>
      <c r="B48" s="17"/>
      <c r="C48" s="17"/>
      <c r="D48" s="17"/>
      <c r="E48" s="17"/>
      <c r="F48" s="17"/>
      <c r="G48" s="17"/>
    </row>
    <row r="49" spans="1:7" x14ac:dyDescent="0.3">
      <c r="A49" s="17"/>
      <c r="B49" s="17"/>
      <c r="C49" s="17"/>
      <c r="D49" s="17"/>
      <c r="E49" s="17"/>
      <c r="F49" s="17"/>
      <c r="G49" s="17"/>
    </row>
    <row r="50" spans="1:7" x14ac:dyDescent="0.3">
      <c r="A50" s="17"/>
      <c r="B50" s="17"/>
      <c r="C50" s="17"/>
      <c r="D50" s="17"/>
      <c r="E50" s="17"/>
      <c r="F50" s="17"/>
      <c r="G50" s="17"/>
    </row>
    <row r="51" spans="1:7" x14ac:dyDescent="0.3">
      <c r="A51" s="17"/>
      <c r="B51" s="17"/>
      <c r="C51" s="17"/>
      <c r="D51" s="17"/>
      <c r="E51" s="17"/>
      <c r="F51" s="17"/>
      <c r="G51" s="17"/>
    </row>
    <row r="52" spans="1:7" ht="21" x14ac:dyDescent="0.4">
      <c r="A52" s="72" t="s">
        <v>137</v>
      </c>
      <c r="B52" s="72"/>
      <c r="C52" s="72"/>
      <c r="D52" s="72"/>
      <c r="E52" s="72"/>
      <c r="F52" s="72"/>
      <c r="G52" s="72"/>
    </row>
    <row r="53" spans="1:7" x14ac:dyDescent="0.3">
      <c r="A53" s="17"/>
      <c r="B53" s="17"/>
      <c r="C53" s="17"/>
      <c r="D53" s="17"/>
      <c r="E53" s="17"/>
      <c r="F53" s="17"/>
      <c r="G53" s="17"/>
    </row>
    <row r="54" spans="1:7" ht="28.8" customHeight="1" x14ac:dyDescent="0.3">
      <c r="A54" s="71" t="s">
        <v>138</v>
      </c>
      <c r="B54" s="71"/>
      <c r="C54" s="71"/>
      <c r="D54" s="71"/>
      <c r="E54" s="71"/>
      <c r="F54" s="71"/>
      <c r="G54" s="71"/>
    </row>
    <row r="55" spans="1:7" x14ac:dyDescent="0.3">
      <c r="A55" s="17"/>
      <c r="B55" s="17"/>
      <c r="C55" s="17"/>
      <c r="D55" s="17"/>
      <c r="E55" s="17"/>
      <c r="F55" s="17"/>
      <c r="G55" s="17"/>
    </row>
    <row r="56" spans="1:7" x14ac:dyDescent="0.3">
      <c r="A56" s="17"/>
      <c r="B56" s="17"/>
      <c r="C56" s="17"/>
      <c r="D56" s="17"/>
      <c r="E56" s="17"/>
      <c r="F56" s="17"/>
      <c r="G56" s="17"/>
    </row>
    <row r="57" spans="1:7" x14ac:dyDescent="0.3">
      <c r="A57" s="17"/>
      <c r="B57" s="17"/>
      <c r="C57" s="17"/>
      <c r="D57" s="17"/>
      <c r="E57" s="17"/>
      <c r="F57" s="17"/>
      <c r="G57" s="17"/>
    </row>
    <row r="58" spans="1:7" ht="21" x14ac:dyDescent="0.4">
      <c r="A58" s="72" t="s">
        <v>105</v>
      </c>
      <c r="B58" s="72"/>
      <c r="C58" s="72"/>
      <c r="D58" s="72"/>
      <c r="E58" s="72"/>
      <c r="F58" s="72"/>
      <c r="G58" s="72"/>
    </row>
    <row r="59" spans="1:7" x14ac:dyDescent="0.3">
      <c r="A59" s="17"/>
      <c r="B59" s="17"/>
      <c r="C59" s="17"/>
      <c r="D59" s="17"/>
      <c r="E59" s="17"/>
      <c r="F59" s="17"/>
      <c r="G59" s="17"/>
    </row>
    <row r="60" spans="1:7" ht="28.8" customHeight="1" x14ac:dyDescent="0.3">
      <c r="A60" s="71" t="s">
        <v>135</v>
      </c>
      <c r="B60" s="71"/>
      <c r="C60" s="71"/>
      <c r="D60" s="71"/>
      <c r="E60" s="71"/>
      <c r="F60" s="71"/>
      <c r="G60" s="71"/>
    </row>
    <row r="61" spans="1:7" x14ac:dyDescent="0.3">
      <c r="A61" s="17"/>
      <c r="B61" s="17"/>
      <c r="C61" s="17"/>
      <c r="D61" s="17"/>
      <c r="E61" s="17"/>
      <c r="F61" s="17"/>
      <c r="G61" s="17"/>
    </row>
    <row r="62" spans="1:7" ht="43.2" customHeight="1" x14ac:dyDescent="0.3">
      <c r="A62" s="71" t="s">
        <v>134</v>
      </c>
      <c r="B62" s="71"/>
      <c r="C62" s="71"/>
      <c r="D62" s="71"/>
      <c r="E62" s="71"/>
      <c r="F62" s="71"/>
      <c r="G62" s="71"/>
    </row>
    <row r="63" spans="1:7" x14ac:dyDescent="0.3">
      <c r="A63" s="17"/>
      <c r="B63" s="17"/>
      <c r="C63" s="17"/>
      <c r="D63" s="17"/>
      <c r="E63" s="17"/>
      <c r="F63" s="17"/>
      <c r="G63" s="17"/>
    </row>
    <row r="64" spans="1:7" ht="28.8" customHeight="1" x14ac:dyDescent="0.3">
      <c r="A64" s="71" t="s">
        <v>136</v>
      </c>
      <c r="B64" s="71"/>
      <c r="C64" s="71"/>
      <c r="D64" s="71"/>
      <c r="E64" s="71"/>
      <c r="F64" s="71"/>
      <c r="G64" s="71"/>
    </row>
    <row r="65" spans="1:7" x14ac:dyDescent="0.3">
      <c r="A65" s="17"/>
      <c r="B65" s="17"/>
      <c r="C65" s="17"/>
      <c r="D65" s="17"/>
      <c r="E65" s="17"/>
      <c r="F65" s="17"/>
      <c r="G65" s="17"/>
    </row>
    <row r="66" spans="1:7" x14ac:dyDescent="0.3">
      <c r="A66" s="17"/>
      <c r="B66" s="17"/>
      <c r="C66" s="17"/>
      <c r="D66" s="17"/>
      <c r="E66" s="17"/>
      <c r="F66" s="17"/>
      <c r="G66" s="17"/>
    </row>
    <row r="67" spans="1:7" x14ac:dyDescent="0.3">
      <c r="A67" s="17"/>
      <c r="B67" s="17"/>
      <c r="C67" s="17"/>
      <c r="D67" s="17"/>
      <c r="E67" s="17"/>
      <c r="F67" s="17"/>
      <c r="G67" s="17"/>
    </row>
  </sheetData>
  <sheetProtection algorithmName="SHA-512" hashValue="mO4mQp9SyRDky1FQO0VWmMCL6+AiOtkuI/ER11kK0ZkT0O8AWDVxKpRd/2JW8Abrd0VTKyNqu1E/aDmpqFAYWw==" saltValue="JuD+mNM8VKCVAi1+08qwfw==" spinCount="100000" sheet="1" objects="1" scenarios="1"/>
  <mergeCells count="9">
    <mergeCell ref="A64:G64"/>
    <mergeCell ref="A58:G58"/>
    <mergeCell ref="A13:G13"/>
    <mergeCell ref="A16:G16"/>
    <mergeCell ref="A20:G20"/>
    <mergeCell ref="A60:G60"/>
    <mergeCell ref="A62:G62"/>
    <mergeCell ref="A52:G52"/>
    <mergeCell ref="A54:G54"/>
  </mergeCells>
  <conditionalFormatting sqref="A20:G20">
    <cfRule type="cellIs" dxfId="4" priority="2" operator="equal">
      <formula>"[NAME]"</formula>
    </cfRule>
  </conditionalFormatting>
  <conditionalFormatting sqref="B26">
    <cfRule type="cellIs" dxfId="3" priority="1" operator="equal">
      <formula>"XX.XX.XXXX"</formula>
    </cfRule>
  </conditionalFormatting>
  <dataValidations count="1">
    <dataValidation allowBlank="1" showInputMessage="1" showErrorMessage="1" promptTitle="Nutzung und Haftungsausschluss" prompt="Es wird auf die untenstehenden Nutzungsbedingungen und den untenstehenden Haftungsausschluss verwiesen. Durch die Nutzung der Datei werden die Nutzungsbedingungen und der Haftungsausschluss anerkannt." sqref="A2" xr:uid="{4AB360E7-196A-488C-A859-D574A400CFF4}"/>
  </dataValidations>
  <hyperlinks>
    <hyperlink ref="B43" r:id="rId1" xr:uid="{A669135A-EEC1-49A1-A4C7-CFC06B140C0B}"/>
    <hyperlink ref="B44" r:id="rId2" xr:uid="{21AEBFB2-C001-476F-9A52-EAE26063B65F}"/>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E442-3CBE-4C78-A534-41712ED4F3D3}">
  <sheetPr>
    <tabColor rgb="FF92D050"/>
  </sheetPr>
  <dimension ref="A1:N118"/>
  <sheetViews>
    <sheetView zoomScaleNormal="100" workbookViewId="0">
      <selection activeCell="C2" sqref="C2"/>
    </sheetView>
  </sheetViews>
  <sheetFormatPr baseColWidth="10" defaultColWidth="0" defaultRowHeight="14.4" zeroHeight="1" x14ac:dyDescent="0.3"/>
  <cols>
    <col min="1" max="1" width="24.5546875" bestFit="1" customWidth="1"/>
    <col min="2" max="7" width="11.5546875" customWidth="1"/>
    <col min="8" max="8" width="2.5546875" bestFit="1" customWidth="1"/>
    <col min="9" max="9" width="93.88671875" customWidth="1"/>
    <col min="10" max="16384" width="11.5546875" hidden="1"/>
  </cols>
  <sheetData>
    <row r="1" spans="1:9" ht="25.8" x14ac:dyDescent="0.5">
      <c r="A1" s="73" t="str">
        <f>Titelblatt!A13</f>
        <v>Planungsrechnung - Erfolgskalkulation</v>
      </c>
      <c r="B1" s="73"/>
      <c r="C1" s="73"/>
      <c r="D1" s="73"/>
      <c r="E1" s="73"/>
      <c r="F1" s="73"/>
      <c r="G1" s="73"/>
      <c r="I1" s="30" t="s">
        <v>107</v>
      </c>
    </row>
    <row r="2" spans="1:9" ht="28.8" x14ac:dyDescent="0.3">
      <c r="A2" s="16"/>
      <c r="B2" s="41" t="str">
        <f>CONCATENATE("Neugründung in ",Titelblatt!A16-1," oder ",Titelblatt!A16,"?")</f>
        <v>Neugründung in 2025 oder 2026?</v>
      </c>
      <c r="C2" s="31"/>
      <c r="D2" s="17"/>
      <c r="E2" s="17"/>
      <c r="F2" s="17"/>
      <c r="G2" s="42" t="str">
        <f>CONCATENATE("Version ",Titelblatt!A16)</f>
        <v>Version 2026</v>
      </c>
      <c r="I2" s="10" t="s">
        <v>109</v>
      </c>
    </row>
    <row r="3" spans="1:9" x14ac:dyDescent="0.3">
      <c r="A3" s="3" t="s">
        <v>40</v>
      </c>
      <c r="B3" s="4"/>
      <c r="C3" s="4"/>
      <c r="D3" s="4"/>
      <c r="E3" s="4"/>
      <c r="F3" s="4"/>
      <c r="G3" s="4"/>
      <c r="H3" s="11"/>
      <c r="I3" s="13"/>
    </row>
    <row r="4" spans="1:9" x14ac:dyDescent="0.3">
      <c r="A4" s="7"/>
      <c r="B4" s="7" t="s">
        <v>74</v>
      </c>
      <c r="C4" s="12" t="s">
        <v>41</v>
      </c>
      <c r="D4" s="12" t="s">
        <v>42</v>
      </c>
      <c r="E4" s="12" t="s">
        <v>43</v>
      </c>
      <c r="F4" s="12" t="s">
        <v>44</v>
      </c>
      <c r="G4" s="12" t="s">
        <v>45</v>
      </c>
      <c r="H4" s="11" t="s">
        <v>85</v>
      </c>
      <c r="I4" s="11" t="s">
        <v>108</v>
      </c>
    </row>
    <row r="5" spans="1:9" x14ac:dyDescent="0.3">
      <c r="A5" s="17" t="s">
        <v>2</v>
      </c>
      <c r="B5" s="17"/>
      <c r="C5" s="43"/>
      <c r="D5" s="43"/>
      <c r="E5" s="43"/>
      <c r="F5" s="43"/>
      <c r="G5" s="43"/>
      <c r="H5" s="11"/>
      <c r="I5" s="11"/>
    </row>
    <row r="6" spans="1:9" x14ac:dyDescent="0.3">
      <c r="A6" s="17" t="s">
        <v>96</v>
      </c>
      <c r="B6" s="17"/>
      <c r="C6" s="44"/>
      <c r="D6" s="44"/>
      <c r="E6" s="44"/>
      <c r="F6" s="44"/>
      <c r="G6" s="44"/>
      <c r="H6" s="11"/>
      <c r="I6" s="11"/>
    </row>
    <row r="7" spans="1:9" x14ac:dyDescent="0.3">
      <c r="A7" s="17" t="s">
        <v>0</v>
      </c>
      <c r="B7" s="18"/>
      <c r="C7" s="45"/>
      <c r="D7" s="45"/>
      <c r="E7" s="45"/>
      <c r="F7" s="45"/>
      <c r="G7" s="45"/>
      <c r="H7" s="11"/>
      <c r="I7" s="11"/>
    </row>
    <row r="8" spans="1:9" x14ac:dyDescent="0.3">
      <c r="A8" s="17" t="s">
        <v>1</v>
      </c>
      <c r="B8" s="17"/>
      <c r="C8" s="45"/>
      <c r="D8" s="45"/>
      <c r="E8" s="45"/>
      <c r="F8" s="45"/>
      <c r="G8" s="45"/>
      <c r="H8" s="11"/>
      <c r="I8" s="11"/>
    </row>
    <row r="9" spans="1:9" x14ac:dyDescent="0.3">
      <c r="A9" s="19" t="s">
        <v>14</v>
      </c>
      <c r="B9" s="36">
        <f>SUM(C9:G9)</f>
        <v>0</v>
      </c>
      <c r="C9" s="36">
        <f>IF(C5="brutto",(C7*C8)/(1+C6),(C7*C8))</f>
        <v>0</v>
      </c>
      <c r="D9" s="36">
        <f>IF(D5="brutto",(D7*D8)/(1+D6),(D7*D8))</f>
        <v>0</v>
      </c>
      <c r="E9" s="36">
        <f>IF(E5="brutto",(E7*E8)/(1+E6),(E7*E8))</f>
        <v>0</v>
      </c>
      <c r="F9" s="36">
        <f>IF(F5="brutto",(F7*F8)/(1+F6),(F7*F8))</f>
        <v>0</v>
      </c>
      <c r="G9" s="36">
        <f>IF(G5="brutto",(G7*G8)/(1+G6),(G7*G8))</f>
        <v>0</v>
      </c>
      <c r="H9" s="11"/>
      <c r="I9" s="11"/>
    </row>
    <row r="10" spans="1:9" ht="9" customHeight="1" x14ac:dyDescent="0.3">
      <c r="A10" s="17"/>
      <c r="B10" s="17"/>
      <c r="C10" s="17"/>
      <c r="D10" s="17"/>
      <c r="E10" s="17"/>
      <c r="F10" s="17"/>
      <c r="G10" s="17"/>
      <c r="H10" s="11"/>
      <c r="I10" s="11"/>
    </row>
    <row r="11" spans="1:9" x14ac:dyDescent="0.3">
      <c r="A11" s="3" t="s">
        <v>69</v>
      </c>
      <c r="B11" s="4"/>
      <c r="C11" s="4"/>
      <c r="D11" s="4"/>
      <c r="E11" s="4"/>
      <c r="F11" s="4"/>
      <c r="G11" s="4"/>
      <c r="H11" t="s">
        <v>85</v>
      </c>
      <c r="I11" s="15" t="str">
        <f>IF(COUNTIF(C14:G14,2)=0,"Eingabe nur in einer der beiden Zeilen - entweder 'in %' oder 'in EUR / Stk'","ACHTUNG! Es wurde in einer der Spalten beide Felder ausgefüllt! Bitte einen der Werte ('%' oder 'EUR/Stk') löschen.")</f>
        <v>Eingabe nur in einer der beiden Zeilen - entweder 'in %' oder 'in EUR / Stk'</v>
      </c>
    </row>
    <row r="12" spans="1:9" x14ac:dyDescent="0.3">
      <c r="A12" s="20" t="s">
        <v>60</v>
      </c>
      <c r="B12" s="17"/>
      <c r="C12" s="44"/>
      <c r="D12" s="44"/>
      <c r="E12" s="44"/>
      <c r="F12" s="46"/>
      <c r="G12" s="46"/>
      <c r="H12" s="11"/>
      <c r="I12" s="11"/>
    </row>
    <row r="13" spans="1:9" x14ac:dyDescent="0.3">
      <c r="A13" s="20" t="s">
        <v>61</v>
      </c>
      <c r="B13" s="17"/>
      <c r="C13" s="45"/>
      <c r="D13" s="45"/>
      <c r="E13" s="45"/>
      <c r="F13" s="45"/>
      <c r="G13" s="45"/>
      <c r="H13" s="11"/>
      <c r="I13" s="11"/>
    </row>
    <row r="14" spans="1:9" hidden="1" x14ac:dyDescent="0.3">
      <c r="A14" s="1"/>
      <c r="C14">
        <f>COUNTA(C12:C13)</f>
        <v>0</v>
      </c>
      <c r="D14">
        <f t="shared" ref="D14:G14" si="0">COUNTA(D12:D13)</f>
        <v>0</v>
      </c>
      <c r="E14">
        <f t="shared" si="0"/>
        <v>0</v>
      </c>
      <c r="F14">
        <f t="shared" si="0"/>
        <v>0</v>
      </c>
      <c r="G14">
        <f t="shared" si="0"/>
        <v>0</v>
      </c>
      <c r="H14" s="11"/>
      <c r="I14" s="11"/>
    </row>
    <row r="15" spans="1:9" x14ac:dyDescent="0.3">
      <c r="A15" s="19" t="s">
        <v>58</v>
      </c>
      <c r="B15" s="36">
        <f>SUM(C15:G15)</f>
        <v>0</v>
      </c>
      <c r="C15" s="37">
        <f>-(C9*C12)+C8*C13</f>
        <v>0</v>
      </c>
      <c r="D15" s="37">
        <f>-(D9*D12)+D8*D13</f>
        <v>0</v>
      </c>
      <c r="E15" s="37">
        <f>-(E9*E12)+E8*E13</f>
        <v>0</v>
      </c>
      <c r="F15" s="37">
        <f>-(F9*F12)+F8*F13</f>
        <v>0</v>
      </c>
      <c r="G15" s="37">
        <f>-(G9*G12)+G8*G13</f>
        <v>0</v>
      </c>
      <c r="H15" s="11"/>
      <c r="I15" s="11"/>
    </row>
    <row r="16" spans="1:9" ht="9" customHeight="1" x14ac:dyDescent="0.3">
      <c r="A16" s="17"/>
      <c r="B16" s="17"/>
      <c r="C16" s="17"/>
      <c r="D16" s="17"/>
      <c r="E16" s="17"/>
      <c r="F16" s="17"/>
      <c r="G16" s="17"/>
      <c r="H16" s="11"/>
      <c r="I16" s="11"/>
    </row>
    <row r="17" spans="1:14" x14ac:dyDescent="0.3">
      <c r="A17" s="3" t="s">
        <v>56</v>
      </c>
      <c r="B17" s="4"/>
      <c r="C17" s="4"/>
      <c r="D17" s="4"/>
      <c r="E17" s="4"/>
      <c r="F17" s="4"/>
      <c r="G17" s="4"/>
      <c r="H17" s="11"/>
      <c r="I17" s="11"/>
    </row>
    <row r="18" spans="1:14" x14ac:dyDescent="0.3">
      <c r="A18" s="21" t="s">
        <v>11</v>
      </c>
      <c r="B18" s="25">
        <f>SUM(C18:G18)</f>
        <v>0</v>
      </c>
      <c r="C18" s="25">
        <f>C9+C15</f>
        <v>0</v>
      </c>
      <c r="D18" s="25">
        <f>D9+D15</f>
        <v>0</v>
      </c>
      <c r="E18" s="25">
        <f>E9+E15</f>
        <v>0</v>
      </c>
      <c r="F18" s="25">
        <f>F9+F15</f>
        <v>0</v>
      </c>
      <c r="G18" s="25">
        <f>G9+G15</f>
        <v>0</v>
      </c>
      <c r="H18" s="11"/>
      <c r="I18" s="11"/>
    </row>
    <row r="19" spans="1:14" x14ac:dyDescent="0.3">
      <c r="A19" s="21" t="s">
        <v>12</v>
      </c>
      <c r="B19" s="38">
        <f t="shared" ref="B19:G19" si="1">IFERROR(B18/B9,0)</f>
        <v>0</v>
      </c>
      <c r="C19" s="38">
        <f t="shared" si="1"/>
        <v>0</v>
      </c>
      <c r="D19" s="38">
        <f t="shared" si="1"/>
        <v>0</v>
      </c>
      <c r="E19" s="38">
        <f t="shared" si="1"/>
        <v>0</v>
      </c>
      <c r="F19" s="38">
        <f t="shared" si="1"/>
        <v>0</v>
      </c>
      <c r="G19" s="38">
        <f t="shared" si="1"/>
        <v>0</v>
      </c>
      <c r="H19" s="11"/>
      <c r="I19" s="11"/>
    </row>
    <row r="20" spans="1:14" ht="9" customHeight="1" x14ac:dyDescent="0.3">
      <c r="A20" s="17"/>
      <c r="B20" s="17"/>
      <c r="C20" s="17"/>
      <c r="D20" s="17"/>
      <c r="E20" s="17"/>
      <c r="F20" s="17"/>
      <c r="G20" s="17"/>
      <c r="H20" s="11"/>
      <c r="I20" s="11"/>
    </row>
    <row r="21" spans="1:14" x14ac:dyDescent="0.3">
      <c r="A21" s="3" t="s">
        <v>59</v>
      </c>
      <c r="B21" s="4"/>
      <c r="C21" s="4"/>
      <c r="D21" s="4"/>
      <c r="E21" s="4"/>
      <c r="F21" s="4"/>
      <c r="G21" s="4"/>
      <c r="H21" s="11"/>
      <c r="I21" s="11"/>
    </row>
    <row r="22" spans="1:14" x14ac:dyDescent="0.3">
      <c r="A22" s="7" t="s">
        <v>54</v>
      </c>
      <c r="B22" s="7" t="s">
        <v>74</v>
      </c>
      <c r="C22" s="12" t="s">
        <v>48</v>
      </c>
      <c r="D22" s="12" t="s">
        <v>49</v>
      </c>
      <c r="E22" s="12" t="s">
        <v>50</v>
      </c>
      <c r="F22" s="12" t="s">
        <v>51</v>
      </c>
      <c r="G22" s="12" t="s">
        <v>52</v>
      </c>
      <c r="H22" s="11" t="s">
        <v>85</v>
      </c>
      <c r="I22" s="11" t="s">
        <v>110</v>
      </c>
    </row>
    <row r="23" spans="1:14" x14ac:dyDescent="0.3">
      <c r="A23" s="17" t="s">
        <v>25</v>
      </c>
      <c r="B23" s="22"/>
      <c r="C23" s="45"/>
      <c r="D23" s="45"/>
      <c r="E23" s="45"/>
      <c r="F23" s="45"/>
      <c r="G23" s="45"/>
      <c r="H23" s="11"/>
      <c r="I23" s="11" t="s">
        <v>113</v>
      </c>
      <c r="J23" s="6"/>
    </row>
    <row r="24" spans="1:14" x14ac:dyDescent="0.3">
      <c r="A24" s="17" t="s">
        <v>80</v>
      </c>
      <c r="B24" s="18">
        <f>SUM(C24:G24)</f>
        <v>0</v>
      </c>
      <c r="C24" s="39">
        <f>IF(C23=0,0,IF(ABS(C23)&lt;Eingaben!$B$102,C23*SUM(Eingaben!$B$105,Eingaben!$D$102:$D$105)+IF(ABS(SUMIF($C$23:$G$23,"&gt;"&amp;-Eingaben!$B$102,$C$23:$G$23))&gt;(Eingaben!$B$102*1.5),C23*Eingaben!$D$106,0),-ROUND(MIN(-C23,Eingaben!$B$101)*SUM(Eingaben!$B$103:$B$106)-C23*SUM(Eingaben!$D$101:$D$105),0)))</f>
        <v>0</v>
      </c>
      <c r="D24" s="39">
        <f>IF(D23=0,0,IF(ABS(D23)&lt;Eingaben!$B$102,D23*SUM(Eingaben!$B$105,Eingaben!$D$102:$D$105)+IF(ABS(SUMIF($C$23:$G$23,"&gt;"&amp;-Eingaben!$B$102,$C$23:$G$23))&gt;(Eingaben!$B$102*1.5),D23*Eingaben!$D$106,0),-ROUND(MIN(-D23,Eingaben!$B$101)*SUM(Eingaben!$B$103:$B$106)-D23*SUM(Eingaben!$D$101:$D$105),0)))</f>
        <v>0</v>
      </c>
      <c r="E24" s="39">
        <f>IF(E23=0,0,IF(ABS(E23)&lt;Eingaben!$B$102,E23*SUM(Eingaben!$B$105,Eingaben!$D$102:$D$105)+IF(ABS(SUMIF($C$23:$G$23,"&gt;"&amp;-Eingaben!$B$102,$C$23:$G$23))&gt;(Eingaben!$B$102*1.5),E23*Eingaben!$D$106,0),-ROUND(MIN(-E23,Eingaben!$B$101)*SUM(Eingaben!$B$103:$B$106)-E23*SUM(Eingaben!$D$101:$D$105),0)))</f>
        <v>0</v>
      </c>
      <c r="F24" s="39">
        <f>IF(F23=0,0,IF(ABS(F23)&lt;Eingaben!$B$102,F23*SUM(Eingaben!$B$105,Eingaben!$D$102:$D$105)+IF(ABS(SUMIF($C$23:$G$23,"&gt;"&amp;-Eingaben!$B$102,$C$23:$G$23))&gt;(Eingaben!$B$102*1.5),F23*Eingaben!$D$106,0),-ROUND(MIN(-F23,Eingaben!$B$101)*SUM(Eingaben!$B$103:$B$106)-F23*SUM(Eingaben!$D$101:$D$105),0)))</f>
        <v>0</v>
      </c>
      <c r="G24" s="39">
        <f>IF(G23=0,0,IF(ABS(G23)&lt;Eingaben!$B$102,G23*SUM(Eingaben!$B$105,Eingaben!$D$102:$D$105)+IF(ABS(SUMIF($C$23:$G$23,"&gt;"&amp;-Eingaben!$B$102,$C$23:$G$23))&gt;(Eingaben!$B$102*1.5),G23*Eingaben!$D$106,0),-ROUND(MIN(-G23,Eingaben!$B$101)*SUM(Eingaben!$B$103:$B$106)-G23*SUM(Eingaben!$D$101:$D$105),0)))</f>
        <v>0</v>
      </c>
      <c r="H24" s="11"/>
      <c r="I24" s="11"/>
    </row>
    <row r="25" spans="1:14" x14ac:dyDescent="0.3">
      <c r="A25" s="19" t="s">
        <v>46</v>
      </c>
      <c r="B25" s="36">
        <f>SUM(C25:G25)</f>
        <v>0</v>
      </c>
      <c r="C25" s="36">
        <f>(C23+C24)*14</f>
        <v>0</v>
      </c>
      <c r="D25" s="36">
        <f>(D23+D24)*14</f>
        <v>0</v>
      </c>
      <c r="E25" s="36">
        <f>(E23+E24)*14</f>
        <v>0</v>
      </c>
      <c r="F25" s="36">
        <f>(F23+F24)*14</f>
        <v>0</v>
      </c>
      <c r="G25" s="36">
        <f>(G23+G24)*14</f>
        <v>0</v>
      </c>
      <c r="H25" s="11"/>
      <c r="I25" s="11"/>
      <c r="J25" s="2"/>
      <c r="K25" s="2"/>
      <c r="L25" s="2"/>
      <c r="M25" s="2"/>
      <c r="N25" s="2"/>
    </row>
    <row r="26" spans="1:14" x14ac:dyDescent="0.3">
      <c r="A26" s="21" t="s">
        <v>47</v>
      </c>
      <c r="B26" s="25">
        <f>SUM(C26:G26)</f>
        <v>0</v>
      </c>
      <c r="C26" s="25">
        <f>C25/12</f>
        <v>0</v>
      </c>
      <c r="D26" s="25">
        <f t="shared" ref="D26:G26" si="2">D25/12</f>
        <v>0</v>
      </c>
      <c r="E26" s="25">
        <f t="shared" si="2"/>
        <v>0</v>
      </c>
      <c r="F26" s="25">
        <f t="shared" si="2"/>
        <v>0</v>
      </c>
      <c r="G26" s="25">
        <f t="shared" si="2"/>
        <v>0</v>
      </c>
      <c r="H26" s="11"/>
      <c r="I26" s="11"/>
    </row>
    <row r="27" spans="1:14" ht="9" customHeight="1" x14ac:dyDescent="0.3">
      <c r="A27" s="17"/>
      <c r="B27" s="17"/>
      <c r="C27" s="17"/>
      <c r="D27" s="17"/>
      <c r="E27" s="17"/>
      <c r="F27" s="17"/>
      <c r="G27" s="17"/>
      <c r="H27" s="11"/>
      <c r="I27" s="11"/>
    </row>
    <row r="28" spans="1:14" x14ac:dyDescent="0.3">
      <c r="A28" s="7" t="s">
        <v>15</v>
      </c>
      <c r="B28" s="7" t="s">
        <v>74</v>
      </c>
      <c r="C28" s="12" t="s">
        <v>16</v>
      </c>
      <c r="D28" s="12" t="s">
        <v>17</v>
      </c>
      <c r="E28" s="12" t="s">
        <v>18</v>
      </c>
      <c r="F28" s="12" t="s">
        <v>19</v>
      </c>
      <c r="G28" s="12" t="s">
        <v>20</v>
      </c>
      <c r="H28" s="11" t="s">
        <v>85</v>
      </c>
      <c r="I28" s="11" t="s">
        <v>111</v>
      </c>
    </row>
    <row r="29" spans="1:14" x14ac:dyDescent="0.3">
      <c r="A29" s="17" t="s">
        <v>21</v>
      </c>
      <c r="B29" s="22"/>
      <c r="C29" s="45"/>
      <c r="D29" s="45"/>
      <c r="E29" s="45"/>
      <c r="F29" s="45"/>
      <c r="G29" s="45"/>
      <c r="H29" s="14"/>
      <c r="I29" s="11"/>
    </row>
    <row r="30" spans="1:14" x14ac:dyDescent="0.3">
      <c r="A30" s="17" t="s">
        <v>53</v>
      </c>
      <c r="B30" s="22"/>
      <c r="C30" s="46"/>
      <c r="D30" s="46"/>
      <c r="E30" s="46"/>
      <c r="F30" s="46"/>
      <c r="G30" s="46"/>
      <c r="H30" s="11"/>
      <c r="I30" s="11"/>
    </row>
    <row r="31" spans="1:14" x14ac:dyDescent="0.3">
      <c r="A31" s="19" t="s">
        <v>22</v>
      </c>
      <c r="B31" s="36">
        <f t="shared" ref="B31:B32" si="3">SUM(C31:G31)</f>
        <v>0</v>
      </c>
      <c r="C31" s="36">
        <f>IFERROR(C29/C30,0)</f>
        <v>0</v>
      </c>
      <c r="D31" s="36">
        <f t="shared" ref="D31:G31" si="4">IFERROR(D29/D30,0)</f>
        <v>0</v>
      </c>
      <c r="E31" s="36">
        <f t="shared" si="4"/>
        <v>0</v>
      </c>
      <c r="F31" s="36">
        <f t="shared" si="4"/>
        <v>0</v>
      </c>
      <c r="G31" s="36">
        <f t="shared" si="4"/>
        <v>0</v>
      </c>
      <c r="H31" s="14"/>
      <c r="I31" s="11"/>
    </row>
    <row r="32" spans="1:14" x14ac:dyDescent="0.3">
      <c r="A32" s="21" t="s">
        <v>23</v>
      </c>
      <c r="B32" s="25">
        <f t="shared" si="3"/>
        <v>0</v>
      </c>
      <c r="C32" s="25">
        <f>C31/12</f>
        <v>0</v>
      </c>
      <c r="D32" s="25">
        <f t="shared" ref="D32:G32" si="5">D31/12</f>
        <v>0</v>
      </c>
      <c r="E32" s="25">
        <f t="shared" si="5"/>
        <v>0</v>
      </c>
      <c r="F32" s="25">
        <f t="shared" si="5"/>
        <v>0</v>
      </c>
      <c r="G32" s="25">
        <f t="shared" si="5"/>
        <v>0</v>
      </c>
      <c r="H32" s="14"/>
      <c r="I32" s="11"/>
    </row>
    <row r="33" spans="1:10" ht="9" customHeight="1" x14ac:dyDescent="0.3">
      <c r="A33" s="17"/>
      <c r="B33" s="17"/>
      <c r="C33" s="17"/>
      <c r="D33" s="17"/>
      <c r="E33" s="17"/>
      <c r="F33" s="17"/>
      <c r="G33" s="17"/>
      <c r="H33" s="11"/>
      <c r="I33" s="11"/>
    </row>
    <row r="34" spans="1:10" x14ac:dyDescent="0.3">
      <c r="A34" s="7" t="s">
        <v>24</v>
      </c>
      <c r="B34" s="8"/>
      <c r="C34" s="7"/>
      <c r="D34" s="7"/>
      <c r="E34" s="7"/>
      <c r="F34" s="7"/>
      <c r="G34" s="7"/>
      <c r="H34" s="11" t="s">
        <v>85</v>
      </c>
      <c r="I34" s="11" t="str">
        <f>CONCATENATE("Eingabe über die weiter untenstehende detaillierte Aufgliederung (ab Zeile ",ROW(A55),")")</f>
        <v>Eingabe über die weiter untenstehende detaillierte Aufgliederung (ab Zeile 55)</v>
      </c>
      <c r="J34" s="2"/>
    </row>
    <row r="35" spans="1:10" x14ac:dyDescent="0.3">
      <c r="A35" s="21" t="s">
        <v>87</v>
      </c>
      <c r="B35" s="25">
        <f>D87</f>
        <v>0</v>
      </c>
      <c r="C35" s="17"/>
      <c r="D35" s="17"/>
      <c r="E35" s="17"/>
      <c r="F35" s="17"/>
      <c r="G35" s="17"/>
      <c r="H35" s="11"/>
      <c r="I35" s="11"/>
    </row>
    <row r="36" spans="1:10" ht="9" customHeight="1" x14ac:dyDescent="0.3">
      <c r="A36" s="17"/>
      <c r="B36" s="17"/>
      <c r="C36" s="17"/>
      <c r="D36" s="17"/>
      <c r="E36" s="17"/>
      <c r="F36" s="17"/>
      <c r="G36" s="17"/>
      <c r="H36" s="11"/>
      <c r="I36" s="11"/>
    </row>
    <row r="37" spans="1:10" x14ac:dyDescent="0.3">
      <c r="A37" s="3" t="s">
        <v>67</v>
      </c>
      <c r="B37" s="5">
        <f>SUM(B9,B15,B26,B32,B35)</f>
        <v>0</v>
      </c>
      <c r="C37" s="3" t="s">
        <v>62</v>
      </c>
      <c r="D37" s="4"/>
      <c r="E37" s="4"/>
      <c r="F37" s="4"/>
      <c r="G37" s="4"/>
      <c r="H37" s="11"/>
      <c r="I37" s="11"/>
    </row>
    <row r="38" spans="1:10" ht="9" customHeight="1" x14ac:dyDescent="0.3">
      <c r="A38" s="17"/>
      <c r="B38" s="18"/>
      <c r="C38" s="17"/>
      <c r="D38" s="17"/>
      <c r="E38" s="17"/>
      <c r="F38" s="17"/>
      <c r="G38" s="17"/>
      <c r="H38" s="11"/>
      <c r="I38" s="11"/>
    </row>
    <row r="39" spans="1:10" x14ac:dyDescent="0.3">
      <c r="A39" s="3" t="s">
        <v>68</v>
      </c>
      <c r="B39" s="35">
        <f>-ROUND(SUM(Eingaben!C93:C96),0)</f>
        <v>-160</v>
      </c>
      <c r="C39" s="3" t="s">
        <v>62</v>
      </c>
      <c r="D39" s="4" t="s">
        <v>132</v>
      </c>
      <c r="E39" s="4"/>
      <c r="F39" s="4"/>
      <c r="G39" s="4"/>
      <c r="H39" s="11"/>
      <c r="I39" s="11"/>
    </row>
    <row r="40" spans="1:10" ht="9" customHeight="1" x14ac:dyDescent="0.3">
      <c r="A40" s="17"/>
      <c r="B40" s="18"/>
      <c r="C40" s="17"/>
      <c r="D40" s="17"/>
      <c r="E40" s="17"/>
      <c r="F40" s="17"/>
      <c r="G40" s="17"/>
      <c r="H40" s="11"/>
      <c r="I40" s="11"/>
    </row>
    <row r="41" spans="1:10" x14ac:dyDescent="0.3">
      <c r="A41" s="3" t="s">
        <v>73</v>
      </c>
      <c r="B41" s="5">
        <f>B37+B39</f>
        <v>-160</v>
      </c>
      <c r="C41" s="3" t="s">
        <v>62</v>
      </c>
      <c r="D41" s="4" t="s">
        <v>132</v>
      </c>
      <c r="E41" s="4"/>
      <c r="F41" s="4"/>
      <c r="G41" s="4"/>
      <c r="H41" s="11"/>
      <c r="I41" s="11"/>
    </row>
    <row r="42" spans="1:10" x14ac:dyDescent="0.3">
      <c r="A42" s="3"/>
      <c r="B42" s="5">
        <f>B41*12</f>
        <v>-1920</v>
      </c>
      <c r="C42" s="3" t="s">
        <v>64</v>
      </c>
      <c r="D42" s="4"/>
      <c r="E42" s="4"/>
      <c r="F42" s="4"/>
      <c r="G42" s="4"/>
      <c r="H42" s="11"/>
      <c r="I42" s="11"/>
    </row>
    <row r="43" spans="1:10" ht="9" customHeight="1" x14ac:dyDescent="0.3">
      <c r="A43" s="17"/>
      <c r="B43" s="17"/>
      <c r="C43" s="17"/>
      <c r="D43" s="17"/>
      <c r="E43" s="17"/>
      <c r="F43" s="17"/>
      <c r="G43" s="17"/>
      <c r="H43" s="11"/>
      <c r="I43" s="11"/>
    </row>
    <row r="44" spans="1:10" x14ac:dyDescent="0.3">
      <c r="A44" s="3" t="s">
        <v>88</v>
      </c>
      <c r="B44" s="5"/>
      <c r="C44" s="3"/>
      <c r="D44" s="4"/>
      <c r="E44" s="4"/>
      <c r="F44" s="4"/>
      <c r="G44" s="4"/>
      <c r="H44" s="11"/>
      <c r="I44" s="11"/>
    </row>
    <row r="45" spans="1:10" x14ac:dyDescent="0.3">
      <c r="A45" s="17" t="s">
        <v>94</v>
      </c>
      <c r="B45" s="17"/>
      <c r="C45" s="17"/>
      <c r="D45" s="17"/>
      <c r="E45" s="17"/>
      <c r="F45" s="17"/>
      <c r="G45" s="17"/>
      <c r="H45" s="11"/>
      <c r="I45" s="11"/>
    </row>
    <row r="46" spans="1:10" x14ac:dyDescent="0.3">
      <c r="A46" s="23" t="s">
        <v>89</v>
      </c>
      <c r="B46" s="17"/>
      <c r="C46" s="17"/>
      <c r="D46" s="17"/>
      <c r="E46" s="24" t="s">
        <v>95</v>
      </c>
      <c r="F46" s="45"/>
      <c r="G46" s="17"/>
      <c r="H46" s="11"/>
      <c r="I46" s="11"/>
    </row>
    <row r="47" spans="1:10" ht="9" customHeight="1" x14ac:dyDescent="0.3">
      <c r="A47" s="17"/>
      <c r="B47" s="17"/>
      <c r="C47" s="17"/>
      <c r="D47" s="17"/>
      <c r="E47" s="17"/>
      <c r="F47" s="17"/>
      <c r="G47" s="17"/>
      <c r="H47" s="11"/>
      <c r="I47" s="11"/>
    </row>
    <row r="48" spans="1:10" x14ac:dyDescent="0.3">
      <c r="A48" s="3" t="s">
        <v>90</v>
      </c>
      <c r="B48" s="5"/>
      <c r="C48" s="3"/>
      <c r="D48" s="4"/>
      <c r="E48" s="4"/>
      <c r="F48" s="4"/>
      <c r="G48" s="4"/>
      <c r="H48" s="11"/>
      <c r="I48" s="11"/>
    </row>
    <row r="49" spans="1:9" x14ac:dyDescent="0.3">
      <c r="A49" s="21" t="s">
        <v>91</v>
      </c>
      <c r="B49" s="25">
        <f>B42+F46</f>
        <v>-1920</v>
      </c>
      <c r="C49" s="21" t="s">
        <v>13</v>
      </c>
      <c r="D49" s="76" t="str">
        <f>IF(F46="","ACHTUNG! Eingabe der Einkommensteuer fehlt noch.","")</f>
        <v>ACHTUNG! Eingabe der Einkommensteuer fehlt noch.</v>
      </c>
      <c r="E49" s="76"/>
      <c r="F49" s="76"/>
      <c r="G49" s="76"/>
      <c r="H49" s="11"/>
      <c r="I49" s="11"/>
    </row>
    <row r="50" spans="1:9" x14ac:dyDescent="0.3">
      <c r="A50" s="21"/>
      <c r="B50" s="25">
        <f>B49/12</f>
        <v>-160</v>
      </c>
      <c r="C50" s="21" t="s">
        <v>10</v>
      </c>
      <c r="D50" s="76"/>
      <c r="E50" s="76"/>
      <c r="F50" s="76"/>
      <c r="G50" s="76"/>
      <c r="H50" s="11"/>
      <c r="I50" s="11"/>
    </row>
    <row r="51" spans="1:9" x14ac:dyDescent="0.3">
      <c r="A51" s="17"/>
      <c r="B51" s="17"/>
      <c r="C51" s="17"/>
      <c r="D51" s="17"/>
      <c r="E51" s="17"/>
      <c r="F51" s="17"/>
      <c r="G51" s="17"/>
      <c r="H51" s="11"/>
      <c r="I51" s="11"/>
    </row>
    <row r="52" spans="1:9" ht="25.8" x14ac:dyDescent="0.5">
      <c r="A52" s="73" t="str">
        <f>Titelblatt!A13</f>
        <v>Planungsrechnung - Erfolgskalkulation</v>
      </c>
      <c r="B52" s="73"/>
      <c r="C52" s="73"/>
      <c r="D52" s="73"/>
      <c r="E52" s="73"/>
      <c r="F52" s="73"/>
      <c r="G52" s="73"/>
      <c r="H52" s="11"/>
      <c r="I52" s="11"/>
    </row>
    <row r="53" spans="1:9" x14ac:dyDescent="0.3">
      <c r="A53" s="17"/>
      <c r="B53" s="17"/>
      <c r="C53" s="17"/>
      <c r="D53" s="17"/>
      <c r="E53" s="17"/>
      <c r="F53" s="17"/>
      <c r="G53" s="29"/>
      <c r="H53" s="11"/>
      <c r="I53" s="11"/>
    </row>
    <row r="54" spans="1:9" x14ac:dyDescent="0.3">
      <c r="A54" s="17"/>
      <c r="B54" s="17"/>
      <c r="C54" s="17"/>
      <c r="D54" s="17"/>
      <c r="E54" s="17"/>
      <c r="F54" s="17"/>
      <c r="G54" s="17"/>
      <c r="H54" s="11"/>
      <c r="I54" s="11"/>
    </row>
    <row r="55" spans="1:9" x14ac:dyDescent="0.3">
      <c r="A55" s="3" t="s">
        <v>86</v>
      </c>
      <c r="B55" s="5"/>
      <c r="C55" s="3"/>
      <c r="D55" s="4"/>
      <c r="E55" s="40"/>
      <c r="F55" s="40"/>
      <c r="G55" s="40"/>
      <c r="H55" s="11" t="s">
        <v>85</v>
      </c>
      <c r="I55" s="11" t="s">
        <v>112</v>
      </c>
    </row>
    <row r="56" spans="1:9" x14ac:dyDescent="0.3">
      <c r="A56" s="26" t="s">
        <v>83</v>
      </c>
      <c r="B56" s="28" t="s">
        <v>84</v>
      </c>
      <c r="C56" s="28" t="s">
        <v>3</v>
      </c>
      <c r="D56" s="27" t="s">
        <v>62</v>
      </c>
      <c r="E56" s="17"/>
      <c r="F56" s="17"/>
      <c r="G56" s="17"/>
      <c r="H56" s="11"/>
      <c r="I56" s="11"/>
    </row>
    <row r="57" spans="1:9" x14ac:dyDescent="0.3">
      <c r="A57" s="46" t="s">
        <v>4</v>
      </c>
      <c r="B57" s="45"/>
      <c r="C57" s="47" t="s">
        <v>10</v>
      </c>
      <c r="D57" s="18">
        <f t="shared" ref="D57:D63" si="6">IF(C57="p.a.",B57/12,B57)</f>
        <v>0</v>
      </c>
      <c r="E57" s="17"/>
      <c r="F57" s="17"/>
      <c r="G57" s="17"/>
      <c r="H57" s="11"/>
      <c r="I57" s="11"/>
    </row>
    <row r="58" spans="1:9" x14ac:dyDescent="0.3">
      <c r="A58" s="46" t="s">
        <v>5</v>
      </c>
      <c r="B58" s="45"/>
      <c r="C58" s="47" t="s">
        <v>10</v>
      </c>
      <c r="D58" s="18">
        <f t="shared" si="6"/>
        <v>0</v>
      </c>
      <c r="E58" s="17"/>
      <c r="F58" s="17"/>
      <c r="G58" s="17"/>
      <c r="H58" s="11"/>
      <c r="I58" s="11"/>
    </row>
    <row r="59" spans="1:9" x14ac:dyDescent="0.3">
      <c r="A59" s="46" t="s">
        <v>29</v>
      </c>
      <c r="B59" s="45"/>
      <c r="C59" s="47" t="s">
        <v>10</v>
      </c>
      <c r="D59" s="18">
        <f t="shared" si="6"/>
        <v>0</v>
      </c>
      <c r="E59" s="17"/>
      <c r="F59" s="17"/>
      <c r="G59" s="17"/>
      <c r="H59" s="11"/>
      <c r="I59" s="11"/>
    </row>
    <row r="60" spans="1:9" x14ac:dyDescent="0.3">
      <c r="A60" s="46" t="s">
        <v>27</v>
      </c>
      <c r="B60" s="45"/>
      <c r="C60" s="47" t="s">
        <v>10</v>
      </c>
      <c r="D60" s="18">
        <f t="shared" si="6"/>
        <v>0</v>
      </c>
      <c r="E60" s="17"/>
      <c r="F60" s="17"/>
      <c r="G60" s="17"/>
      <c r="H60" s="11"/>
      <c r="I60" s="11"/>
    </row>
    <row r="61" spans="1:9" x14ac:dyDescent="0.3">
      <c r="A61" s="46" t="s">
        <v>28</v>
      </c>
      <c r="B61" s="45"/>
      <c r="C61" s="47" t="s">
        <v>10</v>
      </c>
      <c r="D61" s="18">
        <f t="shared" si="6"/>
        <v>0</v>
      </c>
      <c r="E61" s="17"/>
      <c r="F61" s="17"/>
      <c r="G61" s="17"/>
      <c r="H61" s="11"/>
      <c r="I61" s="11"/>
    </row>
    <row r="62" spans="1:9" x14ac:dyDescent="0.3">
      <c r="A62" s="46" t="s">
        <v>8</v>
      </c>
      <c r="B62" s="45"/>
      <c r="C62" s="47" t="s">
        <v>10</v>
      </c>
      <c r="D62" s="18">
        <f t="shared" si="6"/>
        <v>0</v>
      </c>
      <c r="E62" s="17"/>
      <c r="F62" s="17"/>
      <c r="G62" s="17"/>
      <c r="H62" s="11"/>
      <c r="I62" s="11"/>
    </row>
    <row r="63" spans="1:9" x14ac:dyDescent="0.3">
      <c r="A63" s="46" t="s">
        <v>26</v>
      </c>
      <c r="B63" s="45"/>
      <c r="C63" s="47" t="s">
        <v>10</v>
      </c>
      <c r="D63" s="18">
        <f t="shared" si="6"/>
        <v>0</v>
      </c>
      <c r="E63" s="17"/>
      <c r="F63" s="17"/>
      <c r="G63" s="17"/>
      <c r="H63" s="11"/>
      <c r="I63" s="11"/>
    </row>
    <row r="64" spans="1:9" x14ac:dyDescent="0.3">
      <c r="A64" s="46" t="s">
        <v>9</v>
      </c>
      <c r="B64" s="45"/>
      <c r="C64" s="47" t="s">
        <v>10</v>
      </c>
      <c r="D64" s="18">
        <f t="shared" ref="D64:D85" si="7">IF(C64="p.a.",B64/12,B64)</f>
        <v>0</v>
      </c>
      <c r="E64" s="17"/>
      <c r="F64" s="17"/>
      <c r="G64" s="17"/>
      <c r="H64" s="11"/>
      <c r="I64" s="11"/>
    </row>
    <row r="65" spans="1:9" x14ac:dyDescent="0.3">
      <c r="A65" s="46" t="s">
        <v>6</v>
      </c>
      <c r="B65" s="45"/>
      <c r="C65" s="47" t="s">
        <v>10</v>
      </c>
      <c r="D65" s="18">
        <f t="shared" si="7"/>
        <v>0</v>
      </c>
      <c r="E65" s="17"/>
      <c r="F65" s="17"/>
      <c r="G65" s="17"/>
      <c r="H65" s="11"/>
      <c r="I65" s="11"/>
    </row>
    <row r="66" spans="1:9" x14ac:dyDescent="0.3">
      <c r="A66" s="46" t="s">
        <v>7</v>
      </c>
      <c r="B66" s="45"/>
      <c r="C66" s="47" t="s">
        <v>10</v>
      </c>
      <c r="D66" s="18">
        <f t="shared" si="7"/>
        <v>0</v>
      </c>
      <c r="E66" s="17"/>
      <c r="F66" s="17"/>
      <c r="G66" s="17"/>
      <c r="H66" s="11"/>
      <c r="I66" s="11"/>
    </row>
    <row r="67" spans="1:9" x14ac:dyDescent="0.3">
      <c r="A67" s="46" t="s">
        <v>30</v>
      </c>
      <c r="B67" s="45"/>
      <c r="C67" s="47" t="s">
        <v>10</v>
      </c>
      <c r="D67" s="18">
        <f t="shared" si="7"/>
        <v>0</v>
      </c>
      <c r="E67" s="17"/>
      <c r="F67" s="17"/>
      <c r="G67" s="17"/>
      <c r="H67" s="11"/>
      <c r="I67" s="11"/>
    </row>
    <row r="68" spans="1:9" x14ac:dyDescent="0.3">
      <c r="A68" s="46" t="s">
        <v>31</v>
      </c>
      <c r="B68" s="45"/>
      <c r="C68" s="47" t="s">
        <v>10</v>
      </c>
      <c r="D68" s="18">
        <f t="shared" si="7"/>
        <v>0</v>
      </c>
      <c r="E68" s="17"/>
      <c r="F68" s="17"/>
      <c r="G68" s="17"/>
      <c r="H68" s="11"/>
      <c r="I68" s="11"/>
    </row>
    <row r="69" spans="1:9" x14ac:dyDescent="0.3">
      <c r="A69" s="46" t="s">
        <v>32</v>
      </c>
      <c r="B69" s="45"/>
      <c r="C69" s="47" t="s">
        <v>10</v>
      </c>
      <c r="D69" s="18">
        <f t="shared" si="7"/>
        <v>0</v>
      </c>
      <c r="E69" s="17"/>
      <c r="F69" s="17"/>
      <c r="G69" s="17"/>
      <c r="H69" s="11"/>
      <c r="I69" s="11"/>
    </row>
    <row r="70" spans="1:9" x14ac:dyDescent="0.3">
      <c r="A70" s="46" t="s">
        <v>116</v>
      </c>
      <c r="B70" s="45"/>
      <c r="C70" s="47" t="s">
        <v>10</v>
      </c>
      <c r="D70" s="18">
        <f t="shared" si="7"/>
        <v>0</v>
      </c>
      <c r="E70" s="17"/>
      <c r="F70" s="17"/>
      <c r="G70" s="17"/>
      <c r="H70" s="11"/>
      <c r="I70" s="11"/>
    </row>
    <row r="71" spans="1:9" x14ac:dyDescent="0.3">
      <c r="A71" s="46" t="s">
        <v>33</v>
      </c>
      <c r="B71" s="45"/>
      <c r="C71" s="47" t="s">
        <v>10</v>
      </c>
      <c r="D71" s="18">
        <f t="shared" si="7"/>
        <v>0</v>
      </c>
      <c r="E71" s="17"/>
      <c r="F71" s="17"/>
      <c r="G71" s="17"/>
      <c r="H71" s="11"/>
      <c r="I71" s="11"/>
    </row>
    <row r="72" spans="1:9" x14ac:dyDescent="0.3">
      <c r="A72" s="46" t="s">
        <v>55</v>
      </c>
      <c r="B72" s="45"/>
      <c r="C72" s="47" t="s">
        <v>10</v>
      </c>
      <c r="D72" s="18">
        <f t="shared" si="7"/>
        <v>0</v>
      </c>
      <c r="E72" s="17"/>
      <c r="F72" s="17"/>
      <c r="G72" s="17"/>
      <c r="H72" s="11"/>
      <c r="I72" s="11"/>
    </row>
    <row r="73" spans="1:9" x14ac:dyDescent="0.3">
      <c r="A73" s="46" t="s">
        <v>85</v>
      </c>
      <c r="B73" s="45"/>
      <c r="C73" s="47" t="s">
        <v>10</v>
      </c>
      <c r="D73" s="18">
        <f t="shared" si="7"/>
        <v>0</v>
      </c>
      <c r="E73" s="17"/>
      <c r="F73" s="17"/>
      <c r="G73" s="17"/>
      <c r="H73" s="11"/>
      <c r="I73" s="11"/>
    </row>
    <row r="74" spans="1:9" x14ac:dyDescent="0.3">
      <c r="A74" s="46"/>
      <c r="B74" s="45"/>
      <c r="C74" s="47" t="s">
        <v>10</v>
      </c>
      <c r="D74" s="18">
        <f t="shared" si="7"/>
        <v>0</v>
      </c>
      <c r="E74" s="17"/>
      <c r="F74" s="17"/>
      <c r="G74" s="17"/>
      <c r="H74" s="11"/>
      <c r="I74" s="11"/>
    </row>
    <row r="75" spans="1:9" x14ac:dyDescent="0.3">
      <c r="A75" s="46"/>
      <c r="B75" s="45"/>
      <c r="C75" s="47" t="s">
        <v>10</v>
      </c>
      <c r="D75" s="18">
        <f t="shared" si="7"/>
        <v>0</v>
      </c>
      <c r="E75" s="17"/>
      <c r="F75" s="17"/>
      <c r="G75" s="17"/>
      <c r="H75" s="11"/>
      <c r="I75" s="11"/>
    </row>
    <row r="76" spans="1:9" x14ac:dyDescent="0.3">
      <c r="A76" s="46"/>
      <c r="B76" s="45"/>
      <c r="C76" s="47" t="s">
        <v>10</v>
      </c>
      <c r="D76" s="18">
        <f t="shared" si="7"/>
        <v>0</v>
      </c>
      <c r="E76" s="17"/>
      <c r="F76" s="17"/>
      <c r="G76" s="17"/>
      <c r="H76" s="11"/>
      <c r="I76" s="11"/>
    </row>
    <row r="77" spans="1:9" x14ac:dyDescent="0.3">
      <c r="A77" s="46"/>
      <c r="B77" s="45"/>
      <c r="C77" s="47" t="s">
        <v>10</v>
      </c>
      <c r="D77" s="18">
        <f t="shared" si="7"/>
        <v>0</v>
      </c>
      <c r="E77" s="17"/>
      <c r="F77" s="17"/>
      <c r="G77" s="17"/>
      <c r="H77" s="11"/>
      <c r="I77" s="11"/>
    </row>
    <row r="78" spans="1:9" x14ac:dyDescent="0.3">
      <c r="A78" s="46"/>
      <c r="B78" s="45"/>
      <c r="C78" s="47" t="s">
        <v>10</v>
      </c>
      <c r="D78" s="18">
        <f t="shared" si="7"/>
        <v>0</v>
      </c>
      <c r="E78" s="17"/>
      <c r="F78" s="17"/>
      <c r="G78" s="17"/>
      <c r="H78" s="11"/>
      <c r="I78" s="11"/>
    </row>
    <row r="79" spans="1:9" x14ac:dyDescent="0.3">
      <c r="A79" s="46"/>
      <c r="B79" s="45"/>
      <c r="C79" s="47" t="s">
        <v>10</v>
      </c>
      <c r="D79" s="18">
        <f t="shared" si="7"/>
        <v>0</v>
      </c>
      <c r="E79" s="17"/>
      <c r="F79" s="17"/>
      <c r="G79" s="17"/>
      <c r="H79" s="11"/>
      <c r="I79" s="11"/>
    </row>
    <row r="80" spans="1:9" x14ac:dyDescent="0.3">
      <c r="A80" s="46"/>
      <c r="B80" s="45"/>
      <c r="C80" s="47" t="s">
        <v>10</v>
      </c>
      <c r="D80" s="18">
        <f t="shared" si="7"/>
        <v>0</v>
      </c>
      <c r="E80" s="17"/>
      <c r="F80" s="17"/>
      <c r="G80" s="17"/>
      <c r="H80" s="11"/>
      <c r="I80" s="11"/>
    </row>
    <row r="81" spans="1:9" x14ac:dyDescent="0.3">
      <c r="A81" s="46"/>
      <c r="B81" s="45"/>
      <c r="C81" s="47" t="s">
        <v>10</v>
      </c>
      <c r="D81" s="18">
        <f t="shared" si="7"/>
        <v>0</v>
      </c>
      <c r="E81" s="17"/>
      <c r="F81" s="17"/>
      <c r="G81" s="17"/>
      <c r="H81" s="11"/>
      <c r="I81" s="11"/>
    </row>
    <row r="82" spans="1:9" x14ac:dyDescent="0.3">
      <c r="A82" s="46"/>
      <c r="B82" s="45"/>
      <c r="C82" s="47" t="s">
        <v>10</v>
      </c>
      <c r="D82" s="18">
        <f t="shared" si="7"/>
        <v>0</v>
      </c>
      <c r="E82" s="17"/>
      <c r="F82" s="17"/>
      <c r="G82" s="17"/>
      <c r="H82" s="11"/>
      <c r="I82" s="11"/>
    </row>
    <row r="83" spans="1:9" x14ac:dyDescent="0.3">
      <c r="A83" s="46"/>
      <c r="B83" s="45"/>
      <c r="C83" s="47" t="s">
        <v>10</v>
      </c>
      <c r="D83" s="18">
        <f t="shared" si="7"/>
        <v>0</v>
      </c>
      <c r="E83" s="17"/>
      <c r="F83" s="17"/>
      <c r="G83" s="17"/>
      <c r="H83" s="11"/>
      <c r="I83" s="11"/>
    </row>
    <row r="84" spans="1:9" x14ac:dyDescent="0.3">
      <c r="A84" s="46"/>
      <c r="B84" s="45"/>
      <c r="C84" s="47" t="s">
        <v>10</v>
      </c>
      <c r="D84" s="18">
        <f t="shared" si="7"/>
        <v>0</v>
      </c>
      <c r="E84" s="17"/>
      <c r="F84" s="17"/>
      <c r="G84" s="17"/>
      <c r="H84" s="11"/>
      <c r="I84" s="11"/>
    </row>
    <row r="85" spans="1:9" x14ac:dyDescent="0.3">
      <c r="A85" s="46"/>
      <c r="B85" s="45"/>
      <c r="C85" s="47" t="s">
        <v>10</v>
      </c>
      <c r="D85" s="18">
        <f t="shared" si="7"/>
        <v>0</v>
      </c>
      <c r="E85" s="17"/>
      <c r="F85" s="17"/>
      <c r="G85" s="17"/>
      <c r="H85" s="11"/>
      <c r="I85" s="11"/>
    </row>
    <row r="86" spans="1:9" x14ac:dyDescent="0.3">
      <c r="A86" s="46"/>
      <c r="B86" s="45"/>
      <c r="C86" s="47" t="s">
        <v>10</v>
      </c>
      <c r="D86" s="18">
        <f>IF(C86="p.a.",B86/12,B86)</f>
        <v>0</v>
      </c>
      <c r="E86" s="17"/>
      <c r="F86" s="17"/>
      <c r="G86" s="17"/>
      <c r="H86" s="11"/>
      <c r="I86" s="11"/>
    </row>
    <row r="87" spans="1:9" x14ac:dyDescent="0.3">
      <c r="A87" s="19" t="s">
        <v>139</v>
      </c>
      <c r="B87" s="19"/>
      <c r="C87" s="19"/>
      <c r="D87" s="36">
        <f>SUM(D57:D86)</f>
        <v>0</v>
      </c>
      <c r="E87" s="17"/>
      <c r="F87" s="17"/>
      <c r="G87" s="17"/>
      <c r="H87" s="11"/>
      <c r="I87" s="11"/>
    </row>
    <row r="90" spans="1:9" hidden="1" x14ac:dyDescent="0.3">
      <c r="A90" s="64" t="s">
        <v>81</v>
      </c>
      <c r="B90" s="65"/>
      <c r="C90" s="66"/>
      <c r="D90" s="66"/>
    </row>
    <row r="91" spans="1:9" hidden="1" x14ac:dyDescent="0.3">
      <c r="A91" s="65" t="s">
        <v>71</v>
      </c>
      <c r="B91" s="65"/>
      <c r="C91" s="66">
        <f>ROUND(B101*14/12,0)</f>
        <v>8085</v>
      </c>
      <c r="D91" s="66"/>
    </row>
    <row r="92" spans="1:9" hidden="1" x14ac:dyDescent="0.3">
      <c r="A92" s="65" t="s">
        <v>72</v>
      </c>
      <c r="B92" s="65"/>
      <c r="C92" s="66">
        <f>B102</f>
        <v>551.1</v>
      </c>
      <c r="D92" s="66"/>
    </row>
    <row r="93" spans="1:9" hidden="1" x14ac:dyDescent="0.3">
      <c r="A93" s="65" t="s">
        <v>149</v>
      </c>
      <c r="B93" s="65">
        <v>12.07</v>
      </c>
      <c r="C93" s="66">
        <v>12.07</v>
      </c>
      <c r="D93" s="66"/>
    </row>
    <row r="94" spans="1:9" hidden="1" x14ac:dyDescent="0.3">
      <c r="A94" s="65" t="s">
        <v>37</v>
      </c>
      <c r="B94" s="67">
        <v>6.8000000000000005E-2</v>
      </c>
      <c r="C94" s="66">
        <f>IF(Eingaben!C2="ja",C92*B94,MIN(MAX(Ergebnis!C$17,C$92),C$91)*B94)</f>
        <v>37.474800000000002</v>
      </c>
      <c r="D94" s="66"/>
    </row>
    <row r="95" spans="1:9" hidden="1" x14ac:dyDescent="0.3">
      <c r="A95" s="65" t="s">
        <v>38</v>
      </c>
      <c r="B95" s="67">
        <v>0.185</v>
      </c>
      <c r="C95" s="66">
        <f>MIN(MAX(Ergebnis!C$17,C$92),C$91)*B95</f>
        <v>101.95350000000001</v>
      </c>
      <c r="D95" s="66"/>
    </row>
    <row r="96" spans="1:9" hidden="1" x14ac:dyDescent="0.3">
      <c r="A96" s="65" t="s">
        <v>39</v>
      </c>
      <c r="B96" s="67">
        <f>1.53%</f>
        <v>1.5300000000000001E-2</v>
      </c>
      <c r="C96" s="66">
        <f>MIN(MAX(Ergebnis!C$17,C$92),C$91)*B96*0+C92*B96</f>
        <v>8.4318300000000015</v>
      </c>
      <c r="D96" s="66" t="s">
        <v>150</v>
      </c>
    </row>
    <row r="97" spans="1:4" hidden="1" x14ac:dyDescent="0.3">
      <c r="A97" s="68" t="s">
        <v>89</v>
      </c>
      <c r="B97" s="65"/>
      <c r="C97" s="65"/>
      <c r="D97" s="65"/>
    </row>
    <row r="98" spans="1:4" hidden="1" x14ac:dyDescent="0.3">
      <c r="A98" s="68" t="s">
        <v>115</v>
      </c>
      <c r="B98" s="65"/>
      <c r="C98" s="65"/>
      <c r="D98" s="65"/>
    </row>
    <row r="99" spans="1:4" hidden="1" x14ac:dyDescent="0.3">
      <c r="A99" s="65"/>
      <c r="B99" s="65"/>
      <c r="C99" s="65"/>
      <c r="D99" s="65"/>
    </row>
    <row r="100" spans="1:4" hidden="1" x14ac:dyDescent="0.3">
      <c r="A100" s="64" t="s">
        <v>82</v>
      </c>
      <c r="B100" s="65"/>
      <c r="C100" s="65"/>
      <c r="D100" s="65"/>
    </row>
    <row r="101" spans="1:4" hidden="1" x14ac:dyDescent="0.3">
      <c r="A101" s="65" t="s">
        <v>70</v>
      </c>
      <c r="B101" s="70">
        <v>6930</v>
      </c>
      <c r="C101" s="65" t="s">
        <v>79</v>
      </c>
      <c r="D101" s="67">
        <v>1E-3</v>
      </c>
    </row>
    <row r="102" spans="1:4" hidden="1" x14ac:dyDescent="0.3">
      <c r="A102" s="65" t="s">
        <v>93</v>
      </c>
      <c r="B102" s="70">
        <v>551.1</v>
      </c>
      <c r="C102" s="65" t="s">
        <v>75</v>
      </c>
      <c r="D102" s="67">
        <v>3.6999999999999998E-2</v>
      </c>
    </row>
    <row r="103" spans="1:4" hidden="1" x14ac:dyDescent="0.3">
      <c r="A103" s="65" t="s">
        <v>38</v>
      </c>
      <c r="B103" s="67">
        <v>0.1255</v>
      </c>
      <c r="C103" s="65" t="s">
        <v>76</v>
      </c>
      <c r="D103" s="67">
        <v>3.5999999999999999E-3</v>
      </c>
    </row>
    <row r="104" spans="1:4" hidden="1" x14ac:dyDescent="0.3">
      <c r="A104" s="65" t="s">
        <v>37</v>
      </c>
      <c r="B104" s="67">
        <v>3.78E-2</v>
      </c>
      <c r="C104" s="65" t="s">
        <v>77</v>
      </c>
      <c r="D104" s="69">
        <v>0.03</v>
      </c>
    </row>
    <row r="105" spans="1:4" hidden="1" x14ac:dyDescent="0.3">
      <c r="A105" s="65" t="s">
        <v>36</v>
      </c>
      <c r="B105" s="67">
        <v>1.0999999999999999E-2</v>
      </c>
      <c r="C105" s="65" t="s">
        <v>39</v>
      </c>
      <c r="D105" s="67">
        <v>1.5299999999999999E-2</v>
      </c>
    </row>
    <row r="106" spans="1:4" hidden="1" x14ac:dyDescent="0.3">
      <c r="A106" s="65" t="s">
        <v>78</v>
      </c>
      <c r="B106" s="67">
        <v>2.9499999999999998E-2</v>
      </c>
      <c r="C106" s="65" t="s">
        <v>114</v>
      </c>
      <c r="D106" s="67">
        <v>0.19400000000000001</v>
      </c>
    </row>
    <row r="107" spans="1:4" hidden="1" x14ac:dyDescent="0.3">
      <c r="A107" s="68" t="s">
        <v>92</v>
      </c>
      <c r="B107" s="65"/>
      <c r="C107" s="65"/>
      <c r="D107" s="65"/>
    </row>
    <row r="113" customFormat="1" hidden="1" x14ac:dyDescent="0.3"/>
    <row r="114" customFormat="1" hidden="1" x14ac:dyDescent="0.3"/>
    <row r="115" customFormat="1" hidden="1" x14ac:dyDescent="0.3"/>
    <row r="116" customFormat="1" hidden="1" x14ac:dyDescent="0.3"/>
    <row r="117" customFormat="1" hidden="1" x14ac:dyDescent="0.3"/>
    <row r="118" customFormat="1" hidden="1" x14ac:dyDescent="0.3"/>
  </sheetData>
  <sheetProtection algorithmName="SHA-512" hashValue="L5ePHBVBTj6hjFLssQs6J4Bi8tyKqDi1GEYuQpVzd7WwizA4/RLMbeODSTt2J0HlFr1b8QgLqwfHvGqmYF0bww==" saltValue="kHbUPjrsgoaRBLitPHTomw==" spinCount="100000" sheet="1" objects="1" scenarios="1"/>
  <mergeCells count="3">
    <mergeCell ref="A52:G52"/>
    <mergeCell ref="A1:G1"/>
    <mergeCell ref="D49:G50"/>
  </mergeCells>
  <phoneticPr fontId="4" type="noConversion"/>
  <conditionalFormatting sqref="C2">
    <cfRule type="containsText" dxfId="2" priority="1" operator="containsText" text="nein">
      <formula>NOT(ISERROR(SEARCH("nein",C2)))</formula>
    </cfRule>
    <cfRule type="containsText" dxfId="1" priority="2" operator="containsText" text="ja">
      <formula>NOT(ISERROR(SEARCH("ja",C2)))</formula>
    </cfRule>
  </conditionalFormatting>
  <conditionalFormatting sqref="I11">
    <cfRule type="containsText" dxfId="0" priority="6" operator="containsText" text="ACHTUNG! Es wurde in einer der Spalten beide Felder ausgefüllt! Bitte einen der Werte ('%' oder 'EUR/Stk') löschen.">
      <formula>NOT(ISERROR(SEARCH("ACHTUNG! Es wurde in einer der Spalten beide Felder ausgefüllt! Bitte einen der Werte ('%' oder 'EUR/Stk') löschen.",I11)))</formula>
    </cfRule>
  </conditionalFormatting>
  <dataValidations count="7">
    <dataValidation type="list" allowBlank="1" showInputMessage="1" showErrorMessage="1" sqref="C5:G5" xr:uid="{5FBA9D25-9A07-43B4-AC4C-244E6C61150A}">
      <formula1>"netto,brutto,steuerfrei"</formula1>
    </dataValidation>
    <dataValidation type="decimal" allowBlank="1" showInputMessage="1" showErrorMessage="1" errorTitle="Ungültiger Zahlenbereich" error="Geben Sie bitte eine Zahl zwischen 0 und 999.999.999 ein." sqref="C7:G8" xr:uid="{9669D0A4-D565-4B6C-803E-56DEF0409B2D}">
      <formula1>0</formula1>
      <formula2>999999999</formula2>
    </dataValidation>
    <dataValidation type="decimal" allowBlank="1" showInputMessage="1" showErrorMessage="1" errorTitle="Ungültiger Zahlenbereich" error="Bitte geben Sie eine Minus-Zahl im Bereich von 0 bis -999.999.999 ein" sqref="C23:G23 C13:G13 C29:G29 B35 B57:B86 F46" xr:uid="{6D5FA541-56FE-4624-BCEC-D78D0D37F4FE}">
      <formula1>-999999999</formula1>
      <formula2>0</formula2>
    </dataValidation>
    <dataValidation type="whole" allowBlank="1" showInputMessage="1" showErrorMessage="1" errorTitle="Ungültiger Zahlenwert" error="Bitte geben Sie eine ganze Zahl im Bereich 1 bis 100 ein." sqref="C30:G30" xr:uid="{347E85E1-2ED8-4785-A1AD-49B41E60626E}">
      <formula1>1</formula1>
      <formula2>100</formula2>
    </dataValidation>
    <dataValidation type="list" allowBlank="1" showInputMessage="1" showErrorMessage="1" sqref="C57:C86" xr:uid="{941E8D84-5564-403F-AF23-7FCA01622A1B}">
      <formula1>"p.m.,p.a."</formula1>
    </dataValidation>
    <dataValidation type="list" allowBlank="1" showInputMessage="1" showErrorMessage="1" sqref="C6:G6" xr:uid="{31BC6663-2F9E-4308-ADD4-3692E3C12C24}">
      <formula1>"20%,10%,0%"</formula1>
    </dataValidation>
    <dataValidation type="list" allowBlank="1" showInputMessage="1" showErrorMessage="1" sqref="C2" xr:uid="{2D241CE1-7F17-4526-8833-0450FC5A1C10}">
      <formula1>"ja,nein"</formula1>
    </dataValidation>
  </dataValidations>
  <hyperlinks>
    <hyperlink ref="A46" r:id="rId1" xr:uid="{D8A79CB0-28A0-4FC4-839F-251BFC31838E}"/>
    <hyperlink ref="A107" r:id="rId2" xr:uid="{9604026B-E9BD-4040-9972-6B0E1C3A4BAD}"/>
    <hyperlink ref="A98" r:id="rId3" xr:uid="{D2138E63-8F6D-4783-BDBF-D440CD23ACE8}"/>
    <hyperlink ref="A97" r:id="rId4" xr:uid="{1E8B8182-9EDF-4959-B827-57416DEA79D5}"/>
  </hyperlinks>
  <pageMargins left="0.7" right="0.7" top="0.78740157499999996" bottom="0.78740157499999996" header="0.3" footer="0.3"/>
  <pageSetup paperSize="9" scale="93" orientation="portrait" r:id="rId5"/>
  <headerFooter>
    <oddFooter>&amp;R© Christian Trethan
 (Version 2026)</oddFooter>
  </headerFooter>
  <rowBreaks count="1" manualBreakCount="1">
    <brk id="51"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A475-DD80-46C3-97D0-815DBA720968}">
  <sheetPr>
    <tabColor rgb="FF92D050"/>
  </sheetPr>
  <dimension ref="A1:G51"/>
  <sheetViews>
    <sheetView zoomScaleNormal="100" workbookViewId="0">
      <selection sqref="A1:G1"/>
    </sheetView>
  </sheetViews>
  <sheetFormatPr baseColWidth="10" defaultColWidth="0" defaultRowHeight="14.4" zeroHeight="1" x14ac:dyDescent="0.3"/>
  <cols>
    <col min="1" max="1" width="11.5546875" customWidth="1"/>
    <col min="2" max="2" width="26.6640625" customWidth="1"/>
    <col min="3" max="3" width="11.21875" customWidth="1"/>
    <col min="4" max="4" width="6.5546875" customWidth="1"/>
    <col min="5" max="5" width="11.21875" customWidth="1"/>
    <col min="6" max="6" width="6.5546875" customWidth="1"/>
    <col min="7" max="7" width="11.5546875" customWidth="1"/>
    <col min="8" max="16384" width="11.5546875" hidden="1"/>
  </cols>
  <sheetData>
    <row r="1" spans="1:7" ht="25.8" x14ac:dyDescent="0.5">
      <c r="A1" s="73" t="str">
        <f>Titelblatt!A13</f>
        <v>Planungsrechnung - Erfolgskalkulation</v>
      </c>
      <c r="B1" s="73"/>
      <c r="C1" s="73"/>
      <c r="D1" s="73"/>
      <c r="E1" s="73"/>
      <c r="F1" s="73"/>
      <c r="G1" s="73"/>
    </row>
    <row r="2" spans="1:7" x14ac:dyDescent="0.3">
      <c r="A2" s="17"/>
      <c r="B2" s="17"/>
      <c r="C2" s="17"/>
      <c r="D2" s="17"/>
      <c r="E2" s="17"/>
      <c r="F2" s="17"/>
      <c r="G2" s="32" t="str">
        <f>Eingaben!G2</f>
        <v>Version 2026</v>
      </c>
    </row>
    <row r="3" spans="1:7" ht="9.6" customHeight="1" x14ac:dyDescent="0.3">
      <c r="A3" s="17"/>
      <c r="B3" s="17"/>
      <c r="C3" s="17"/>
      <c r="D3" s="18"/>
      <c r="E3" s="18"/>
      <c r="F3" s="17"/>
      <c r="G3" s="17"/>
    </row>
    <row r="4" spans="1:7" ht="18" x14ac:dyDescent="0.35">
      <c r="A4" s="77" t="s">
        <v>121</v>
      </c>
      <c r="B4" s="77"/>
      <c r="C4" s="77"/>
      <c r="D4" s="77"/>
      <c r="E4" s="77"/>
      <c r="F4" s="77"/>
      <c r="G4" s="77"/>
    </row>
    <row r="5" spans="1:7" ht="9.6" customHeight="1" x14ac:dyDescent="0.3">
      <c r="A5" s="17"/>
      <c r="B5" s="17"/>
      <c r="C5" s="17"/>
      <c r="D5" s="18"/>
      <c r="E5" s="18"/>
      <c r="F5" s="17"/>
      <c r="G5" s="17"/>
    </row>
    <row r="6" spans="1:7" x14ac:dyDescent="0.3">
      <c r="A6" s="17"/>
      <c r="B6" s="26"/>
      <c r="C6" s="27" t="s">
        <v>62</v>
      </c>
      <c r="D6" s="27" t="s">
        <v>118</v>
      </c>
      <c r="E6" s="27" t="s">
        <v>119</v>
      </c>
      <c r="F6" s="27" t="s">
        <v>118</v>
      </c>
      <c r="G6" s="17"/>
    </row>
    <row r="7" spans="1:7" ht="7.2" customHeight="1" x14ac:dyDescent="0.3">
      <c r="A7" s="17"/>
      <c r="B7" s="17"/>
      <c r="C7" s="24"/>
      <c r="D7" s="24"/>
      <c r="E7" s="24"/>
      <c r="F7" s="24"/>
      <c r="G7" s="17"/>
    </row>
    <row r="8" spans="1:7" ht="15.6" x14ac:dyDescent="0.3">
      <c r="A8" s="17"/>
      <c r="B8" s="48" t="s">
        <v>34</v>
      </c>
      <c r="C8" s="49">
        <f>Eingaben!B9</f>
        <v>0</v>
      </c>
      <c r="D8" s="50">
        <f>IFERROR(C8/C$8,0)</f>
        <v>0</v>
      </c>
      <c r="E8" s="49">
        <f>C8*12</f>
        <v>0</v>
      </c>
      <c r="F8" s="50">
        <f>IFERROR(E8/E$8,0)</f>
        <v>0</v>
      </c>
      <c r="G8" s="17"/>
    </row>
    <row r="9" spans="1:7" x14ac:dyDescent="0.3">
      <c r="A9" s="17"/>
      <c r="B9" s="17" t="s">
        <v>63</v>
      </c>
      <c r="C9" s="18">
        <f>Eingaben!B15</f>
        <v>0</v>
      </c>
      <c r="D9" s="51">
        <f>IFERROR(C9/C$8,0)</f>
        <v>0</v>
      </c>
      <c r="E9" s="18">
        <f>C9*12</f>
        <v>0</v>
      </c>
      <c r="F9" s="51">
        <f>IFERROR(E9/E$8,0)</f>
        <v>0</v>
      </c>
      <c r="G9" s="17"/>
    </row>
    <row r="10" spans="1:7" ht="4.8" customHeight="1" x14ac:dyDescent="0.3">
      <c r="A10" s="17"/>
      <c r="B10" s="52"/>
      <c r="C10" s="53"/>
      <c r="D10" s="54"/>
      <c r="E10" s="53"/>
      <c r="F10" s="54"/>
      <c r="G10" s="17"/>
    </row>
    <row r="11" spans="1:7" x14ac:dyDescent="0.3">
      <c r="A11" s="17"/>
      <c r="B11" s="21" t="s">
        <v>11</v>
      </c>
      <c r="C11" s="25">
        <f>SUM(C8:C9)</f>
        <v>0</v>
      </c>
      <c r="D11" s="55">
        <f>IFERROR(C11/C$8,0)</f>
        <v>0</v>
      </c>
      <c r="E11" s="25">
        <f>SUM(E8:E9)</f>
        <v>0</v>
      </c>
      <c r="F11" s="55">
        <f>IFERROR(E11/E$8,0)</f>
        <v>0</v>
      </c>
      <c r="G11" s="17"/>
    </row>
    <row r="12" spans="1:7" ht="4.8" customHeight="1" x14ac:dyDescent="0.3">
      <c r="A12" s="17"/>
      <c r="B12" s="17"/>
      <c r="C12" s="56"/>
      <c r="D12" s="24"/>
      <c r="E12" s="56"/>
      <c r="F12" s="24"/>
      <c r="G12" s="17"/>
    </row>
    <row r="13" spans="1:7" x14ac:dyDescent="0.3">
      <c r="A13" s="17"/>
      <c r="B13" s="17" t="s">
        <v>65</v>
      </c>
      <c r="C13" s="18">
        <f>Eingaben!B26</f>
        <v>0</v>
      </c>
      <c r="D13" s="51">
        <f>IFERROR(C13/C$8,0)</f>
        <v>0</v>
      </c>
      <c r="E13" s="18">
        <f>Eingaben!B25</f>
        <v>0</v>
      </c>
      <c r="F13" s="51">
        <f>IFERROR(E13/E$8,0)</f>
        <v>0</v>
      </c>
      <c r="G13" s="17"/>
    </row>
    <row r="14" spans="1:7" x14ac:dyDescent="0.3">
      <c r="A14" s="17"/>
      <c r="B14" s="17" t="s">
        <v>15</v>
      </c>
      <c r="C14" s="18">
        <f>Eingaben!B32</f>
        <v>0</v>
      </c>
      <c r="D14" s="51">
        <f>IFERROR(C14/C$8,0)</f>
        <v>0</v>
      </c>
      <c r="E14" s="18">
        <f>Eingaben!B31</f>
        <v>0</v>
      </c>
      <c r="F14" s="51">
        <f>IFERROR(E14/E$8,0)</f>
        <v>0</v>
      </c>
      <c r="G14" s="17"/>
    </row>
    <row r="15" spans="1:7" x14ac:dyDescent="0.3">
      <c r="A15" s="17"/>
      <c r="B15" s="17" t="s">
        <v>66</v>
      </c>
      <c r="C15" s="18">
        <f>Eingaben!B35</f>
        <v>0</v>
      </c>
      <c r="D15" s="51">
        <f>IFERROR(C15/C$8,0)</f>
        <v>0</v>
      </c>
      <c r="E15" s="17">
        <f>C15*12</f>
        <v>0</v>
      </c>
      <c r="F15" s="51">
        <f>IFERROR(E15/E$8,0)</f>
        <v>0</v>
      </c>
      <c r="G15" s="17"/>
    </row>
    <row r="16" spans="1:7" ht="4.8" customHeight="1" x14ac:dyDescent="0.3">
      <c r="A16" s="17"/>
      <c r="B16" s="52"/>
      <c r="C16" s="53"/>
      <c r="D16" s="54"/>
      <c r="E16" s="52"/>
      <c r="F16" s="54"/>
      <c r="G16" s="17"/>
    </row>
    <row r="17" spans="1:7" x14ac:dyDescent="0.3">
      <c r="A17" s="17"/>
      <c r="B17" s="21" t="s">
        <v>117</v>
      </c>
      <c r="C17" s="25">
        <f>SUM(C11,C13:C15)</f>
        <v>0</v>
      </c>
      <c r="D17" s="55">
        <f>IFERROR(C17/C$8,0)</f>
        <v>0</v>
      </c>
      <c r="E17" s="25">
        <f>SUM(E11,E13:E15)</f>
        <v>0</v>
      </c>
      <c r="F17" s="55">
        <f>IFERROR(E17/E$8,0)</f>
        <v>0</v>
      </c>
      <c r="G17" s="17"/>
    </row>
    <row r="18" spans="1:7" ht="4.8" customHeight="1" x14ac:dyDescent="0.3">
      <c r="A18" s="17"/>
      <c r="B18" s="17"/>
      <c r="C18" s="17"/>
      <c r="D18" s="24"/>
      <c r="E18" s="17"/>
      <c r="F18" s="24"/>
      <c r="G18" s="17"/>
    </row>
    <row r="19" spans="1:7" x14ac:dyDescent="0.3">
      <c r="A19" s="17"/>
      <c r="B19" s="17" t="s">
        <v>35</v>
      </c>
      <c r="C19" s="39">
        <f>Eingaben!B39</f>
        <v>-160</v>
      </c>
      <c r="D19" s="51">
        <f>IFERROR(C19/C$8,0)</f>
        <v>0</v>
      </c>
      <c r="E19" s="18">
        <f>+C19*12</f>
        <v>-1920</v>
      </c>
      <c r="F19" s="51">
        <f>IFERROR(E19/E$8,0)</f>
        <v>0</v>
      </c>
      <c r="G19" s="17"/>
    </row>
    <row r="20" spans="1:7" ht="4.8" customHeight="1" x14ac:dyDescent="0.3">
      <c r="A20" s="17"/>
      <c r="B20" s="52"/>
      <c r="C20" s="53"/>
      <c r="D20" s="54"/>
      <c r="E20" s="53"/>
      <c r="F20" s="54"/>
      <c r="G20" s="17"/>
    </row>
    <row r="21" spans="1:7" x14ac:dyDescent="0.3">
      <c r="A21" s="17"/>
      <c r="B21" s="21" t="s">
        <v>123</v>
      </c>
      <c r="C21" s="25">
        <f>C17+C19</f>
        <v>-160</v>
      </c>
      <c r="D21" s="55">
        <f>IFERROR(C21/C$8,0)</f>
        <v>0</v>
      </c>
      <c r="E21" s="25">
        <f>E17+E19</f>
        <v>-1920</v>
      </c>
      <c r="F21" s="55">
        <f>IFERROR(E21/E$8,0)</f>
        <v>0</v>
      </c>
      <c r="G21" s="17"/>
    </row>
    <row r="22" spans="1:7" ht="4.8" customHeight="1" x14ac:dyDescent="0.3">
      <c r="A22" s="17"/>
      <c r="B22" s="17"/>
      <c r="C22" s="17"/>
      <c r="D22" s="24"/>
      <c r="E22" s="17"/>
      <c r="F22" s="24"/>
      <c r="G22" s="17"/>
    </row>
    <row r="23" spans="1:7" x14ac:dyDescent="0.3">
      <c r="A23" s="17"/>
      <c r="B23" s="17" t="s">
        <v>120</v>
      </c>
      <c r="C23" s="17">
        <f>E23/12</f>
        <v>0</v>
      </c>
      <c r="D23" s="51">
        <f>IFERROR(C23/C$8,0)</f>
        <v>0</v>
      </c>
      <c r="E23" s="18">
        <f>Eingaben!F46</f>
        <v>0</v>
      </c>
      <c r="F23" s="51">
        <f>IFERROR(E23/E$8,0)</f>
        <v>0</v>
      </c>
      <c r="G23" s="17"/>
    </row>
    <row r="24" spans="1:7" ht="4.8" customHeight="1" x14ac:dyDescent="0.3">
      <c r="A24" s="17"/>
      <c r="B24" s="52"/>
      <c r="C24" s="52"/>
      <c r="D24" s="54"/>
      <c r="E24" s="52"/>
      <c r="F24" s="54"/>
      <c r="G24" s="17"/>
    </row>
    <row r="25" spans="1:7" ht="15.6" x14ac:dyDescent="0.3">
      <c r="A25" s="17"/>
      <c r="B25" s="48" t="s">
        <v>124</v>
      </c>
      <c r="C25" s="49">
        <f>C21+C23</f>
        <v>-160</v>
      </c>
      <c r="D25" s="50">
        <f>IFERROR(C25/C$8,0)</f>
        <v>0</v>
      </c>
      <c r="E25" s="49">
        <f>E21+E23</f>
        <v>-1920</v>
      </c>
      <c r="F25" s="50">
        <f>IFERROR(E25/E$8,0)</f>
        <v>0</v>
      </c>
      <c r="G25" s="17"/>
    </row>
    <row r="26" spans="1:7" ht="9.6" customHeight="1" x14ac:dyDescent="0.3">
      <c r="A26" s="17"/>
      <c r="B26" s="17"/>
      <c r="C26" s="17"/>
      <c r="D26" s="18"/>
      <c r="E26" s="18"/>
      <c r="F26" s="17"/>
      <c r="G26" s="17"/>
    </row>
    <row r="27" spans="1:7" ht="9.6" customHeight="1" x14ac:dyDescent="0.3">
      <c r="A27" s="17"/>
      <c r="B27" s="17"/>
      <c r="C27" s="17"/>
      <c r="D27" s="18"/>
      <c r="E27" s="18"/>
      <c r="F27" s="17"/>
      <c r="G27" s="17"/>
    </row>
    <row r="28" spans="1:7" x14ac:dyDescent="0.3">
      <c r="A28" s="63" t="s">
        <v>127</v>
      </c>
      <c r="B28" s="57" t="s">
        <v>122</v>
      </c>
      <c r="C28" s="17"/>
      <c r="D28" s="18"/>
      <c r="E28" s="18"/>
      <c r="F28" s="17"/>
      <c r="G28" s="17"/>
    </row>
    <row r="29" spans="1:7" ht="27.6" customHeight="1" x14ac:dyDescent="0.3">
      <c r="A29" s="17"/>
      <c r="B29" s="79" t="s">
        <v>129</v>
      </c>
      <c r="C29" s="79"/>
      <c r="D29" s="79"/>
      <c r="E29" s="79"/>
      <c r="F29" s="79"/>
      <c r="G29" s="79"/>
    </row>
    <row r="30" spans="1:7" x14ac:dyDescent="0.3">
      <c r="A30" s="59" t="s">
        <v>128</v>
      </c>
      <c r="B30" s="60" t="s">
        <v>133</v>
      </c>
      <c r="C30" s="17"/>
      <c r="D30" s="18"/>
      <c r="E30" s="18"/>
      <c r="F30" s="17"/>
      <c r="G30" s="17"/>
    </row>
    <row r="31" spans="1:7" ht="13.2" customHeight="1" x14ac:dyDescent="0.3">
      <c r="A31" s="17"/>
      <c r="B31" s="61" t="s">
        <v>131</v>
      </c>
      <c r="C31" s="17"/>
      <c r="D31" s="18"/>
      <c r="E31" s="18"/>
      <c r="F31" s="17"/>
      <c r="G31" s="17"/>
    </row>
    <row r="32" spans="1:7" ht="9.6" customHeight="1" x14ac:dyDescent="0.3">
      <c r="A32" s="17"/>
      <c r="B32" s="17"/>
      <c r="C32" s="17"/>
      <c r="D32" s="18"/>
      <c r="E32" s="18"/>
      <c r="F32" s="17"/>
      <c r="G32" s="17"/>
    </row>
    <row r="33" spans="1:7" x14ac:dyDescent="0.3">
      <c r="A33" s="17"/>
      <c r="B33" s="57" t="s">
        <v>125</v>
      </c>
      <c r="C33" s="17"/>
      <c r="D33" s="18"/>
      <c r="E33" s="18"/>
      <c r="F33" s="17"/>
      <c r="G33" s="17"/>
    </row>
    <row r="34" spans="1:7" ht="40.799999999999997" customHeight="1" x14ac:dyDescent="0.3">
      <c r="A34" s="17"/>
      <c r="B34" s="78" t="s">
        <v>143</v>
      </c>
      <c r="C34" s="78"/>
      <c r="D34" s="78"/>
      <c r="E34" s="78"/>
      <c r="F34" s="78"/>
      <c r="G34" s="78"/>
    </row>
    <row r="35" spans="1:7" ht="9.6" customHeight="1" x14ac:dyDescent="0.3">
      <c r="A35" s="17"/>
      <c r="B35" s="17"/>
      <c r="C35" s="17"/>
      <c r="D35" s="18"/>
      <c r="E35" s="18"/>
      <c r="F35" s="17"/>
      <c r="G35" s="17"/>
    </row>
    <row r="36" spans="1:7" x14ac:dyDescent="0.3">
      <c r="A36" s="17"/>
      <c r="B36" s="57" t="s">
        <v>126</v>
      </c>
      <c r="C36" s="17"/>
      <c r="D36" s="18"/>
      <c r="E36" s="18"/>
      <c r="F36" s="17"/>
      <c r="G36" s="17"/>
    </row>
    <row r="37" spans="1:7" ht="40.799999999999997" customHeight="1" x14ac:dyDescent="0.3">
      <c r="A37" s="17"/>
      <c r="B37" s="78" t="s">
        <v>141</v>
      </c>
      <c r="C37" s="78"/>
      <c r="D37" s="78"/>
      <c r="E37" s="78"/>
      <c r="F37" s="78"/>
      <c r="G37" s="78"/>
    </row>
    <row r="38" spans="1:7" x14ac:dyDescent="0.3">
      <c r="A38" s="59" t="s">
        <v>128</v>
      </c>
      <c r="B38" s="60" t="s">
        <v>142</v>
      </c>
      <c r="C38" s="17"/>
      <c r="D38" s="18"/>
      <c r="E38" s="18"/>
      <c r="F38" s="17"/>
      <c r="G38" s="17"/>
    </row>
    <row r="39" spans="1:7" ht="13.2" customHeight="1" x14ac:dyDescent="0.3">
      <c r="A39" s="17"/>
      <c r="B39" s="61" t="s">
        <v>144</v>
      </c>
      <c r="C39" s="17"/>
      <c r="D39" s="18"/>
      <c r="E39" s="18"/>
      <c r="F39" s="17"/>
      <c r="G39" s="17"/>
    </row>
    <row r="40" spans="1:7" ht="9.6" customHeight="1" x14ac:dyDescent="0.3">
      <c r="A40" s="17"/>
      <c r="B40" s="17"/>
      <c r="C40" s="17"/>
      <c r="D40" s="18"/>
      <c r="E40" s="18"/>
      <c r="F40" s="17"/>
      <c r="G40" s="17"/>
    </row>
    <row r="41" spans="1:7" x14ac:dyDescent="0.3">
      <c r="A41" s="59"/>
      <c r="B41" s="62" t="s">
        <v>146</v>
      </c>
      <c r="C41" s="17"/>
      <c r="D41" s="18"/>
      <c r="E41" s="18"/>
      <c r="F41" s="17"/>
      <c r="G41" s="17"/>
    </row>
    <row r="42" spans="1:7" x14ac:dyDescent="0.3">
      <c r="A42" s="17"/>
      <c r="B42" s="58" t="s">
        <v>147</v>
      </c>
      <c r="C42" s="17"/>
      <c r="D42" s="18"/>
      <c r="E42" s="18"/>
      <c r="F42" s="17"/>
      <c r="G42" s="17"/>
    </row>
    <row r="43" spans="1:7" x14ac:dyDescent="0.3">
      <c r="A43" s="59" t="s">
        <v>128</v>
      </c>
      <c r="B43" s="60" t="s">
        <v>148</v>
      </c>
      <c r="C43" s="17"/>
      <c r="D43" s="18"/>
      <c r="E43" s="18"/>
      <c r="F43" s="17"/>
      <c r="G43" s="17"/>
    </row>
    <row r="44" spans="1:7" ht="13.2" customHeight="1" x14ac:dyDescent="0.3">
      <c r="A44" s="17"/>
      <c r="B44" s="61" t="s">
        <v>145</v>
      </c>
      <c r="C44" s="17"/>
      <c r="D44" s="18"/>
      <c r="E44" s="18"/>
      <c r="F44" s="17"/>
      <c r="G44" s="17"/>
    </row>
    <row r="45" spans="1:7" ht="9.6" customHeight="1" x14ac:dyDescent="0.3">
      <c r="A45" s="17"/>
      <c r="B45" s="17"/>
      <c r="C45" s="17"/>
      <c r="D45" s="18"/>
      <c r="E45" s="18"/>
      <c r="F45" s="17"/>
      <c r="G45" s="17"/>
    </row>
    <row r="46" spans="1:7" x14ac:dyDescent="0.3">
      <c r="A46" s="63" t="s">
        <v>100</v>
      </c>
      <c r="B46" s="17" t="s">
        <v>140</v>
      </c>
      <c r="C46" s="17"/>
      <c r="D46" s="18"/>
      <c r="E46" s="18"/>
      <c r="F46" s="17"/>
      <c r="G46" s="17"/>
    </row>
    <row r="47" spans="1:7" x14ac:dyDescent="0.3">
      <c r="A47" s="17"/>
      <c r="B47" s="17" t="s">
        <v>130</v>
      </c>
      <c r="C47" s="17"/>
      <c r="D47" s="18"/>
      <c r="E47" s="18"/>
      <c r="F47" s="17"/>
      <c r="G47" s="17"/>
    </row>
    <row r="48" spans="1:7" x14ac:dyDescent="0.3">
      <c r="A48" s="17"/>
      <c r="B48" s="23" t="s">
        <v>102</v>
      </c>
      <c r="C48" s="17"/>
      <c r="D48" s="18"/>
      <c r="E48" s="18"/>
      <c r="F48" s="17"/>
      <c r="G48" s="17"/>
    </row>
    <row r="49" spans="1:7" x14ac:dyDescent="0.3">
      <c r="A49" s="17"/>
      <c r="B49" s="17"/>
      <c r="C49" s="17"/>
      <c r="D49" s="18"/>
      <c r="E49" s="18"/>
      <c r="F49" s="17"/>
      <c r="G49" s="17"/>
    </row>
    <row r="50" spans="1:7" hidden="1" x14ac:dyDescent="0.3">
      <c r="D50" s="2"/>
      <c r="E50" s="2"/>
    </row>
    <row r="51" spans="1:7" hidden="1" x14ac:dyDescent="0.3">
      <c r="D51" s="2"/>
      <c r="E51" s="2"/>
    </row>
  </sheetData>
  <sheetProtection algorithmName="SHA-512" hashValue="dYO3RgZTluJ5buD3pOe+FWgtBojPqcGpiVHJyDqGWdw9Hy19qlPz9Og4Kb8Uo4JfhZLA+0/kOMTleAnEdysEiQ==" saltValue="APU/CtvIG9AjSbwnxVvtug==" spinCount="100000" sheet="1" objects="1" scenarios="1"/>
  <mergeCells count="5">
    <mergeCell ref="A1:G1"/>
    <mergeCell ref="A4:G4"/>
    <mergeCell ref="B37:G37"/>
    <mergeCell ref="B29:G29"/>
    <mergeCell ref="B34:G34"/>
  </mergeCells>
  <pageMargins left="0.7" right="0.7" top="0.78740157499999996" bottom="0.78740157499999996" header="0.3" footer="0.3"/>
  <pageSetup paperSize="9" orientation="portrait" r:id="rId1"/>
  <headerFooter>
    <oddFooter>&amp;R© Christian Trethan
 (Version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6924-4F3C-4A4D-ABA6-511F34E47AE7}">
  <sheetPr>
    <tabColor rgb="FF92D050"/>
  </sheetPr>
  <dimension ref="A1"/>
  <sheetViews>
    <sheetView zoomScaleNormal="100" workbookViewId="0">
      <selection activeCell="A2" sqref="A2"/>
    </sheetView>
  </sheetViews>
  <sheetFormatPr baseColWidth="10" defaultRowHeight="14.4" x14ac:dyDescent="0.3"/>
  <sheetData>
    <row r="1" spans="1:1" x14ac:dyDescent="0.3">
      <c r="A1" s="9" t="s">
        <v>106</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Titelblatt</vt:lpstr>
      <vt:lpstr>Eingaben</vt:lpstr>
      <vt:lpstr>Ergebnis</vt:lpstr>
      <vt:lpstr>Nebenrechnungen</vt:lpstr>
      <vt:lpstr>Eingaben!Druckbereich</vt:lpstr>
      <vt:lpstr>Ergebnis!Druckbereich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Trethan</dc:creator>
  <cp:lastModifiedBy>Christian Trethan</cp:lastModifiedBy>
  <cp:lastPrinted>2025-12-07T08:15:55Z</cp:lastPrinted>
  <dcterms:created xsi:type="dcterms:W3CDTF">2025-11-18T17:19:16Z</dcterms:created>
  <dcterms:modified xsi:type="dcterms:W3CDTF">2025-12-07T08:17:49Z</dcterms:modified>
</cp:coreProperties>
</file>